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40 Samfundsanalyse\Datapakke til frivillige\"/>
    </mc:Choice>
  </mc:AlternateContent>
  <xr:revisionPtr revIDLastSave="0" documentId="8_{782FAAFA-8BD2-46D7-8BEC-5E34D8DA668C}" xr6:coauthVersionLast="47" xr6:coauthVersionMax="47" xr10:uidLastSave="{00000000-0000-0000-0000-000000000000}"/>
  <bookViews>
    <workbookView xWindow="-110" yWindow="-110" windowWidth="19420" windowHeight="10420" xr2:uid="{296B6B37-FD65-47E2-A373-4300529AFEED}"/>
  </bookViews>
  <sheets>
    <sheet name="Diagram1" sheetId="8" r:id="rId1"/>
    <sheet name="Diagram2" sheetId="10" r:id="rId2"/>
    <sheet name="Diagram 3" sheetId="12" r:id="rId3"/>
    <sheet name="Diagram4" sheetId="14" r:id="rId4"/>
    <sheet name="Hjemmehjælpsmodtagere" sheetId="7" state="hidden" r:id="rId5"/>
    <sheet name="Hjemmehjælpstimer" sheetId="9" state="hidden" r:id="rId6"/>
    <sheet name="Plejehjem" sheetId="11" state="hidden" r:id="rId7"/>
    <sheet name="Ældreudgifter" sheetId="13" state="hidden" r:id="rId8"/>
    <sheet name="Dataark 1" sheetId="1" state="hidden" r:id="rId9"/>
    <sheet name="Dataark 2" sheetId="2" state="hidden" r:id="rId10"/>
    <sheet name="Dataark 3" sheetId="3" state="hidden" r:id="rId11"/>
    <sheet name="Dataark 4" sheetId="4" state="hidden" r:id="rId12"/>
    <sheet name="Dataark 5" sheetId="5" state="hidden" r:id="rId13"/>
    <sheet name="Dataark 6" sheetId="6" state="hidden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13" l="1"/>
  <c r="G27" i="13"/>
  <c r="E27" i="13"/>
  <c r="E24" i="13"/>
  <c r="C24" i="13" s="1"/>
  <c r="F24" i="13"/>
  <c r="G24" i="13"/>
  <c r="D24" i="13" s="1"/>
  <c r="E25" i="13"/>
  <c r="C25" i="13" s="1"/>
  <c r="F25" i="13"/>
  <c r="G25" i="13"/>
  <c r="E26" i="13"/>
  <c r="C26" i="13" s="1"/>
  <c r="F26" i="13"/>
  <c r="G26" i="13"/>
  <c r="F27" i="11"/>
  <c r="G27" i="11"/>
  <c r="H27" i="11"/>
  <c r="E27" i="11"/>
  <c r="D24" i="11"/>
  <c r="E24" i="11"/>
  <c r="C24" i="11" s="1"/>
  <c r="F24" i="11"/>
  <c r="G24" i="11"/>
  <c r="H24" i="11"/>
  <c r="E25" i="11"/>
  <c r="C25" i="11" s="1"/>
  <c r="F25" i="11"/>
  <c r="D25" i="11" s="1"/>
  <c r="G25" i="11"/>
  <c r="H25" i="11"/>
  <c r="E26" i="11"/>
  <c r="F26" i="11"/>
  <c r="D26" i="11" s="1"/>
  <c r="G26" i="11"/>
  <c r="C26" i="11" s="1"/>
  <c r="H26" i="11"/>
  <c r="F27" i="9"/>
  <c r="G27" i="9"/>
  <c r="H27" i="9"/>
  <c r="E27" i="9"/>
  <c r="D24" i="9"/>
  <c r="E24" i="9"/>
  <c r="C24" i="9" s="1"/>
  <c r="F24" i="9"/>
  <c r="G24" i="9"/>
  <c r="H24" i="9"/>
  <c r="E25" i="9"/>
  <c r="C25" i="9" s="1"/>
  <c r="F25" i="9"/>
  <c r="D25" i="9" s="1"/>
  <c r="G25" i="9"/>
  <c r="H25" i="9"/>
  <c r="E26" i="9"/>
  <c r="F26" i="9"/>
  <c r="D26" i="9" s="1"/>
  <c r="G26" i="9"/>
  <c r="C26" i="9" s="1"/>
  <c r="H26" i="9"/>
  <c r="F27" i="7"/>
  <c r="G27" i="7"/>
  <c r="H27" i="7"/>
  <c r="E27" i="7"/>
  <c r="E24" i="7"/>
  <c r="C24" i="7" s="1"/>
  <c r="F24" i="7"/>
  <c r="D24" i="7" s="1"/>
  <c r="G24" i="7"/>
  <c r="H24" i="7"/>
  <c r="D25" i="7"/>
  <c r="E25" i="7"/>
  <c r="C25" i="7" s="1"/>
  <c r="F25" i="7"/>
  <c r="G25" i="7"/>
  <c r="H25" i="7"/>
  <c r="E26" i="7"/>
  <c r="C26" i="7" s="1"/>
  <c r="F26" i="7"/>
  <c r="D26" i="7" s="1"/>
  <c r="G26" i="7"/>
  <c r="H26" i="7"/>
  <c r="E16" i="13"/>
  <c r="F16" i="13"/>
  <c r="G16" i="13"/>
  <c r="D16" i="13" s="1"/>
  <c r="E17" i="13"/>
  <c r="F17" i="13"/>
  <c r="G17" i="13"/>
  <c r="E18" i="13"/>
  <c r="F18" i="13"/>
  <c r="G18" i="13"/>
  <c r="E19" i="13"/>
  <c r="F19" i="13"/>
  <c r="G19" i="13"/>
  <c r="E20" i="13"/>
  <c r="D20" i="13" s="1"/>
  <c r="F20" i="13"/>
  <c r="G20" i="13"/>
  <c r="E21" i="13"/>
  <c r="F21" i="13"/>
  <c r="G21" i="13"/>
  <c r="E22" i="13"/>
  <c r="C22" i="13" s="1"/>
  <c r="F22" i="13"/>
  <c r="G22" i="13"/>
  <c r="E23" i="13"/>
  <c r="F23" i="13"/>
  <c r="G23" i="13"/>
  <c r="E16" i="11"/>
  <c r="C16" i="11" s="1"/>
  <c r="F16" i="11"/>
  <c r="D16" i="11" s="1"/>
  <c r="G16" i="11"/>
  <c r="H16" i="11"/>
  <c r="E17" i="11"/>
  <c r="C17" i="11" s="1"/>
  <c r="F17" i="11"/>
  <c r="G17" i="11"/>
  <c r="H17" i="11"/>
  <c r="E18" i="11"/>
  <c r="F18" i="11"/>
  <c r="G18" i="11"/>
  <c r="H18" i="11"/>
  <c r="E19" i="11"/>
  <c r="C19" i="11" s="1"/>
  <c r="F19" i="11"/>
  <c r="G19" i="11"/>
  <c r="H19" i="11"/>
  <c r="E20" i="11"/>
  <c r="F20" i="11"/>
  <c r="G20" i="11"/>
  <c r="H20" i="11"/>
  <c r="E21" i="11"/>
  <c r="F21" i="11"/>
  <c r="G21" i="11"/>
  <c r="H21" i="11"/>
  <c r="D21" i="11" s="1"/>
  <c r="E22" i="11"/>
  <c r="F22" i="11"/>
  <c r="G22" i="11"/>
  <c r="H22" i="11"/>
  <c r="E23" i="11"/>
  <c r="F23" i="11"/>
  <c r="G23" i="11"/>
  <c r="H23" i="11"/>
  <c r="E16" i="9"/>
  <c r="C16" i="9" s="1"/>
  <c r="F16" i="9"/>
  <c r="G16" i="9"/>
  <c r="H16" i="9"/>
  <c r="E17" i="9"/>
  <c r="F17" i="9"/>
  <c r="G17" i="9"/>
  <c r="H17" i="9"/>
  <c r="E18" i="9"/>
  <c r="F18" i="9"/>
  <c r="G18" i="9"/>
  <c r="H18" i="9"/>
  <c r="E19" i="9"/>
  <c r="F19" i="9"/>
  <c r="G19" i="9"/>
  <c r="H19" i="9"/>
  <c r="E20" i="9"/>
  <c r="F20" i="9"/>
  <c r="G20" i="9"/>
  <c r="H20" i="9"/>
  <c r="E21" i="9"/>
  <c r="F21" i="9"/>
  <c r="G21" i="9"/>
  <c r="H21" i="9"/>
  <c r="E22" i="9"/>
  <c r="F22" i="9"/>
  <c r="G22" i="9"/>
  <c r="H22" i="9"/>
  <c r="E23" i="9"/>
  <c r="F23" i="9"/>
  <c r="G23" i="9"/>
  <c r="H23" i="9"/>
  <c r="E16" i="7"/>
  <c r="F16" i="7"/>
  <c r="D16" i="7" s="1"/>
  <c r="G16" i="7"/>
  <c r="H16" i="7"/>
  <c r="E17" i="7"/>
  <c r="F17" i="7"/>
  <c r="D17" i="7" s="1"/>
  <c r="G17" i="7"/>
  <c r="H17" i="7"/>
  <c r="E18" i="7"/>
  <c r="F18" i="7"/>
  <c r="D18" i="7" s="1"/>
  <c r="G18" i="7"/>
  <c r="H18" i="7"/>
  <c r="E19" i="7"/>
  <c r="F19" i="7"/>
  <c r="G19" i="7"/>
  <c r="H19" i="7"/>
  <c r="E20" i="7"/>
  <c r="F20" i="7"/>
  <c r="G20" i="7"/>
  <c r="H20" i="7"/>
  <c r="E21" i="7"/>
  <c r="F21" i="7"/>
  <c r="G21" i="7"/>
  <c r="H21" i="7"/>
  <c r="E22" i="7"/>
  <c r="F22" i="7"/>
  <c r="G22" i="7"/>
  <c r="H22" i="7"/>
  <c r="E23" i="7"/>
  <c r="F23" i="7"/>
  <c r="G23" i="7"/>
  <c r="H23" i="7"/>
  <c r="D25" i="13" l="1"/>
  <c r="D26" i="13"/>
  <c r="D17" i="9"/>
  <c r="D20" i="9"/>
  <c r="D23" i="9"/>
  <c r="C16" i="7"/>
  <c r="C18" i="7"/>
  <c r="D19" i="7"/>
  <c r="C20" i="7"/>
  <c r="C16" i="13"/>
  <c r="C17" i="13"/>
  <c r="D22" i="13"/>
  <c r="D21" i="13"/>
  <c r="D19" i="13"/>
  <c r="C23" i="13"/>
  <c r="C21" i="13"/>
  <c r="C20" i="13"/>
  <c r="C18" i="13"/>
  <c r="C20" i="11"/>
  <c r="D17" i="11"/>
  <c r="D18" i="11"/>
  <c r="D20" i="11"/>
  <c r="C22" i="11"/>
  <c r="D22" i="11"/>
  <c r="C18" i="11"/>
  <c r="D23" i="11"/>
  <c r="C23" i="11"/>
  <c r="C21" i="11"/>
  <c r="D19" i="11"/>
  <c r="C20" i="9"/>
  <c r="D18" i="9"/>
  <c r="D16" i="9"/>
  <c r="C23" i="9"/>
  <c r="C19" i="9"/>
  <c r="C21" i="9"/>
  <c r="C22" i="9"/>
  <c r="C17" i="9"/>
  <c r="D19" i="9"/>
  <c r="D22" i="9"/>
  <c r="C18" i="9"/>
  <c r="D21" i="9"/>
  <c r="D20" i="7"/>
  <c r="C17" i="7"/>
  <c r="C21" i="7"/>
  <c r="D23" i="7"/>
  <c r="D21" i="7"/>
  <c r="C19" i="7"/>
  <c r="D22" i="7"/>
  <c r="C22" i="7"/>
  <c r="C23" i="7"/>
  <c r="C19" i="13"/>
  <c r="D17" i="13"/>
  <c r="D18" i="13"/>
  <c r="D23" i="13"/>
  <c r="E15" i="13"/>
  <c r="F15" i="13"/>
  <c r="G15" i="13"/>
  <c r="E15" i="11"/>
  <c r="F15" i="11"/>
  <c r="G15" i="11"/>
  <c r="H15" i="11"/>
  <c r="E15" i="9"/>
  <c r="F15" i="9"/>
  <c r="G15" i="9"/>
  <c r="H15" i="9"/>
  <c r="E15" i="7"/>
  <c r="F15" i="7"/>
  <c r="G15" i="7"/>
  <c r="H15" i="7"/>
  <c r="F6" i="13"/>
  <c r="G6" i="13"/>
  <c r="F7" i="13"/>
  <c r="G7" i="13"/>
  <c r="F8" i="13"/>
  <c r="G8" i="13"/>
  <c r="F9" i="13"/>
  <c r="G9" i="13"/>
  <c r="F10" i="13"/>
  <c r="G10" i="13"/>
  <c r="F11" i="13"/>
  <c r="G11" i="13"/>
  <c r="F12" i="13"/>
  <c r="G12" i="13"/>
  <c r="F13" i="13"/>
  <c r="G13" i="13"/>
  <c r="F14" i="13"/>
  <c r="G14" i="13"/>
  <c r="G5" i="13"/>
  <c r="F5" i="13"/>
  <c r="E6" i="13"/>
  <c r="E7" i="13"/>
  <c r="E8" i="13"/>
  <c r="E9" i="13"/>
  <c r="E10" i="13"/>
  <c r="E11" i="13"/>
  <c r="E12" i="13"/>
  <c r="E13" i="13"/>
  <c r="E14" i="13"/>
  <c r="E5" i="13"/>
  <c r="E6" i="11"/>
  <c r="F6" i="11"/>
  <c r="E7" i="11"/>
  <c r="F7" i="11"/>
  <c r="E8" i="11"/>
  <c r="F8" i="11"/>
  <c r="E9" i="11"/>
  <c r="F9" i="11"/>
  <c r="E10" i="11"/>
  <c r="F10" i="11"/>
  <c r="E11" i="11"/>
  <c r="F11" i="11"/>
  <c r="E12" i="11"/>
  <c r="F12" i="11"/>
  <c r="E13" i="11"/>
  <c r="F13" i="11"/>
  <c r="E14" i="11"/>
  <c r="F14" i="11"/>
  <c r="F5" i="11"/>
  <c r="E5" i="11"/>
  <c r="H14" i="11"/>
  <c r="G14" i="11"/>
  <c r="H13" i="11"/>
  <c r="G13" i="11"/>
  <c r="H12" i="11"/>
  <c r="G12" i="11"/>
  <c r="H11" i="11"/>
  <c r="G11" i="11"/>
  <c r="H10" i="11"/>
  <c r="G10" i="11"/>
  <c r="H9" i="11"/>
  <c r="G9" i="11"/>
  <c r="H8" i="11"/>
  <c r="G8" i="11"/>
  <c r="H7" i="11"/>
  <c r="G7" i="11"/>
  <c r="H6" i="11"/>
  <c r="G6" i="11"/>
  <c r="H5" i="11"/>
  <c r="G5" i="11"/>
  <c r="E6" i="9"/>
  <c r="F6" i="9"/>
  <c r="G6" i="9"/>
  <c r="H6" i="9"/>
  <c r="E7" i="9"/>
  <c r="F7" i="9"/>
  <c r="G7" i="9"/>
  <c r="H7" i="9"/>
  <c r="E8" i="9"/>
  <c r="F8" i="9"/>
  <c r="G8" i="9"/>
  <c r="H8" i="9"/>
  <c r="E9" i="9"/>
  <c r="F9" i="9"/>
  <c r="G9" i="9"/>
  <c r="H9" i="9"/>
  <c r="E10" i="9"/>
  <c r="F10" i="9"/>
  <c r="G10" i="9"/>
  <c r="H10" i="9"/>
  <c r="E11" i="9"/>
  <c r="F11" i="9"/>
  <c r="G11" i="9"/>
  <c r="H11" i="9"/>
  <c r="E12" i="9"/>
  <c r="F12" i="9"/>
  <c r="G12" i="9"/>
  <c r="H12" i="9"/>
  <c r="E13" i="9"/>
  <c r="F13" i="9"/>
  <c r="G13" i="9"/>
  <c r="H13" i="9"/>
  <c r="E14" i="9"/>
  <c r="F14" i="9"/>
  <c r="G14" i="9"/>
  <c r="H14" i="9"/>
  <c r="H5" i="9"/>
  <c r="G5" i="9"/>
  <c r="F5" i="9"/>
  <c r="E5" i="9"/>
  <c r="E6" i="7"/>
  <c r="F6" i="7"/>
  <c r="G6" i="7"/>
  <c r="H6" i="7"/>
  <c r="E7" i="7"/>
  <c r="F7" i="7"/>
  <c r="G7" i="7"/>
  <c r="H7" i="7"/>
  <c r="E8" i="7"/>
  <c r="F8" i="7"/>
  <c r="G8" i="7"/>
  <c r="H8" i="7"/>
  <c r="E9" i="7"/>
  <c r="F9" i="7"/>
  <c r="G9" i="7"/>
  <c r="H9" i="7"/>
  <c r="E10" i="7"/>
  <c r="F10" i="7"/>
  <c r="G10" i="7"/>
  <c r="H10" i="7"/>
  <c r="E11" i="7"/>
  <c r="F11" i="7"/>
  <c r="G11" i="7"/>
  <c r="H11" i="7"/>
  <c r="E12" i="7"/>
  <c r="F12" i="7"/>
  <c r="G12" i="7"/>
  <c r="H12" i="7"/>
  <c r="E13" i="7"/>
  <c r="F13" i="7"/>
  <c r="G13" i="7"/>
  <c r="H13" i="7"/>
  <c r="E14" i="7"/>
  <c r="F14" i="7"/>
  <c r="G14" i="7"/>
  <c r="H14" i="7"/>
  <c r="H5" i="7"/>
  <c r="G5" i="7"/>
  <c r="F5" i="7"/>
  <c r="E5" i="7"/>
  <c r="H103" i="5"/>
  <c r="H101" i="5"/>
  <c r="H100" i="5"/>
  <c r="H99" i="5"/>
  <c r="H98" i="5"/>
  <c r="H97" i="5"/>
  <c r="H96" i="5"/>
  <c r="H95" i="5"/>
  <c r="H94" i="5"/>
  <c r="H93" i="5"/>
  <c r="H92" i="5"/>
  <c r="H91" i="5"/>
  <c r="H90" i="5"/>
  <c r="H89" i="5"/>
  <c r="H88" i="5"/>
  <c r="H87" i="5"/>
  <c r="H86" i="5"/>
  <c r="H85" i="5"/>
  <c r="H84" i="5"/>
  <c r="H83" i="5"/>
  <c r="H82" i="5"/>
  <c r="H81" i="5"/>
  <c r="H80" i="5"/>
  <c r="H79" i="5"/>
  <c r="H78" i="5"/>
  <c r="H77" i="5"/>
  <c r="H76" i="5"/>
  <c r="H75" i="5"/>
  <c r="H74" i="5"/>
  <c r="H73" i="5"/>
  <c r="H72" i="5"/>
  <c r="H71" i="5"/>
  <c r="H70" i="5"/>
  <c r="H69" i="5"/>
  <c r="H68" i="5"/>
  <c r="H67" i="5"/>
  <c r="H66" i="5"/>
  <c r="H65" i="5"/>
  <c r="H64" i="5"/>
  <c r="H63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L104" i="4"/>
  <c r="K104" i="4"/>
  <c r="L101" i="4"/>
  <c r="K101" i="4"/>
  <c r="L100" i="4"/>
  <c r="K100" i="4"/>
  <c r="L99" i="4"/>
  <c r="K99" i="4"/>
  <c r="L98" i="4"/>
  <c r="K98" i="4"/>
  <c r="L97" i="4"/>
  <c r="K97" i="4"/>
  <c r="L96" i="4"/>
  <c r="K96" i="4"/>
  <c r="L95" i="4"/>
  <c r="K95" i="4"/>
  <c r="L94" i="4"/>
  <c r="K94" i="4"/>
  <c r="L93" i="4"/>
  <c r="K93" i="4"/>
  <c r="L92" i="4"/>
  <c r="K92" i="4"/>
  <c r="L91" i="4"/>
  <c r="K91" i="4"/>
  <c r="L90" i="4"/>
  <c r="K90" i="4"/>
  <c r="L89" i="4"/>
  <c r="K89" i="4"/>
  <c r="L88" i="4"/>
  <c r="K88" i="4"/>
  <c r="L87" i="4"/>
  <c r="K87" i="4"/>
  <c r="L86" i="4"/>
  <c r="K86" i="4"/>
  <c r="L85" i="4"/>
  <c r="K85" i="4"/>
  <c r="L84" i="4"/>
  <c r="K84" i="4"/>
  <c r="L83" i="4"/>
  <c r="K83" i="4"/>
  <c r="L82" i="4"/>
  <c r="K82" i="4"/>
  <c r="L81" i="4"/>
  <c r="K81" i="4"/>
  <c r="L80" i="4"/>
  <c r="K80" i="4"/>
  <c r="L79" i="4"/>
  <c r="K79" i="4"/>
  <c r="L78" i="4"/>
  <c r="K78" i="4"/>
  <c r="L77" i="4"/>
  <c r="K77" i="4"/>
  <c r="L76" i="4"/>
  <c r="K76" i="4"/>
  <c r="L75" i="4"/>
  <c r="K75" i="4"/>
  <c r="L74" i="4"/>
  <c r="K74" i="4"/>
  <c r="L73" i="4"/>
  <c r="K73" i="4"/>
  <c r="L72" i="4"/>
  <c r="K72" i="4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1" i="4"/>
  <c r="K61" i="4"/>
  <c r="L60" i="4"/>
  <c r="K60" i="4"/>
  <c r="L59" i="4"/>
  <c r="K59" i="4"/>
  <c r="L58" i="4"/>
  <c r="K58" i="4"/>
  <c r="L57" i="4"/>
  <c r="K57" i="4"/>
  <c r="L56" i="4"/>
  <c r="K56" i="4"/>
  <c r="L55" i="4"/>
  <c r="K55" i="4"/>
  <c r="L54" i="4"/>
  <c r="K54" i="4"/>
  <c r="L53" i="4"/>
  <c r="K53" i="4"/>
  <c r="L52" i="4"/>
  <c r="K52" i="4"/>
  <c r="L51" i="4"/>
  <c r="K51" i="4"/>
  <c r="L50" i="4"/>
  <c r="K50" i="4"/>
  <c r="L49" i="4"/>
  <c r="K49" i="4"/>
  <c r="L48" i="4"/>
  <c r="K48" i="4"/>
  <c r="L47" i="4"/>
  <c r="K47" i="4"/>
  <c r="L46" i="4"/>
  <c r="K46" i="4"/>
  <c r="L45" i="4"/>
  <c r="K45" i="4"/>
  <c r="L44" i="4"/>
  <c r="K44" i="4"/>
  <c r="L43" i="4"/>
  <c r="K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L6" i="4"/>
  <c r="K6" i="4"/>
  <c r="L5" i="4"/>
  <c r="K5" i="4"/>
  <c r="B5" i="4"/>
  <c r="B6" i="4" s="1"/>
  <c r="B7" i="4" s="1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L4" i="4"/>
  <c r="K4" i="4"/>
  <c r="I104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5" i="3"/>
  <c r="I14" i="3"/>
  <c r="I13" i="3"/>
  <c r="I12" i="3"/>
  <c r="I11" i="3"/>
  <c r="I10" i="3"/>
  <c r="I9" i="3"/>
  <c r="I8" i="3"/>
  <c r="I7" i="3"/>
  <c r="I6" i="3"/>
  <c r="I5" i="3"/>
  <c r="B5" i="3"/>
  <c r="B6" i="3" s="1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I4" i="3"/>
  <c r="E104" i="2"/>
  <c r="D104" i="2"/>
  <c r="C104" i="2"/>
  <c r="C12" i="13" l="1"/>
  <c r="D7" i="11"/>
  <c r="D11" i="11"/>
  <c r="D15" i="7"/>
  <c r="D15" i="11"/>
  <c r="D14" i="7"/>
  <c r="D12" i="7"/>
  <c r="D10" i="7"/>
  <c r="D8" i="7"/>
  <c r="D6" i="7"/>
  <c r="C5" i="7"/>
  <c r="C11" i="7"/>
  <c r="C7" i="7"/>
  <c r="C15" i="7"/>
  <c r="C14" i="7"/>
  <c r="C12" i="7"/>
  <c r="C10" i="7"/>
  <c r="C8" i="7"/>
  <c r="C6" i="7"/>
  <c r="D13" i="7"/>
  <c r="D11" i="7"/>
  <c r="D9" i="7"/>
  <c r="D7" i="7"/>
  <c r="C13" i="7"/>
  <c r="C9" i="7"/>
  <c r="C8" i="13"/>
  <c r="D5" i="13"/>
  <c r="C7" i="13"/>
  <c r="C11" i="13"/>
  <c r="C15" i="13"/>
  <c r="C14" i="13"/>
  <c r="C6" i="13"/>
  <c r="C10" i="13"/>
  <c r="D8" i="13"/>
  <c r="C13" i="13"/>
  <c r="C9" i="13"/>
  <c r="D12" i="13"/>
  <c r="C5" i="11"/>
  <c r="D6" i="11"/>
  <c r="D10" i="11"/>
  <c r="D8" i="11"/>
  <c r="D12" i="11"/>
  <c r="C9" i="11"/>
  <c r="C13" i="11"/>
  <c r="C7" i="11"/>
  <c r="D14" i="11"/>
  <c r="C10" i="11"/>
  <c r="C6" i="11"/>
  <c r="C14" i="11"/>
  <c r="C11" i="11"/>
  <c r="C12" i="11"/>
  <c r="C15" i="11"/>
  <c r="C8" i="11"/>
  <c r="D11" i="9"/>
  <c r="C13" i="9"/>
  <c r="C11" i="9"/>
  <c r="C9" i="9"/>
  <c r="C7" i="9"/>
  <c r="D15" i="9"/>
  <c r="D13" i="9"/>
  <c r="D9" i="9"/>
  <c r="D12" i="9"/>
  <c r="D10" i="9"/>
  <c r="D8" i="9"/>
  <c r="C15" i="9"/>
  <c r="C14" i="9"/>
  <c r="C12" i="9"/>
  <c r="C10" i="9"/>
  <c r="C8" i="9"/>
  <c r="D14" i="9"/>
  <c r="D15" i="13"/>
  <c r="C5" i="13"/>
  <c r="D13" i="13"/>
  <c r="D9" i="13"/>
  <c r="D11" i="13"/>
  <c r="D7" i="13"/>
  <c r="D14" i="13"/>
  <c r="D10" i="13"/>
  <c r="D6" i="13"/>
  <c r="D13" i="11"/>
  <c r="D9" i="11"/>
  <c r="D5" i="11"/>
  <c r="D5" i="7"/>
  <c r="D7" i="9"/>
  <c r="D5" i="9"/>
  <c r="C5" i="9"/>
  <c r="C6" i="9"/>
  <c r="D6" i="9"/>
  <c r="D27" i="7" l="1"/>
  <c r="C27" i="7"/>
  <c r="D27" i="11"/>
  <c r="C27" i="9"/>
  <c r="D27" i="9"/>
  <c r="C27" i="13"/>
  <c r="D27" i="13"/>
  <c r="C27" i="11"/>
</calcChain>
</file>

<file path=xl/sharedStrings.xml><?xml version="1.0" encoding="utf-8"?>
<sst xmlns="http://schemas.openxmlformats.org/spreadsheetml/2006/main" count="1305" uniqueCount="172">
  <si>
    <t>Kommunekode</t>
  </si>
  <si>
    <t>Kommunenavn</t>
  </si>
  <si>
    <t>Regionskode</t>
  </si>
  <si>
    <t>Regionsnavn</t>
  </si>
  <si>
    <t>Albertslund</t>
  </si>
  <si>
    <t>Region Hovedstaden</t>
  </si>
  <si>
    <t>Allerød</t>
  </si>
  <si>
    <t>Assens</t>
  </si>
  <si>
    <t>Region Syddanmark</t>
  </si>
  <si>
    <t>Ballerup</t>
  </si>
  <si>
    <t>Billund</t>
  </si>
  <si>
    <t>Bornholm</t>
  </si>
  <si>
    <t>Brøndby</t>
  </si>
  <si>
    <t>Brønderslev</t>
  </si>
  <si>
    <t>Region Nordjylland</t>
  </si>
  <si>
    <t>Dragør</t>
  </si>
  <si>
    <t>Egedal</t>
  </si>
  <si>
    <t>Esbjerg</t>
  </si>
  <si>
    <t>Fanø</t>
  </si>
  <si>
    <t>Favrskov</t>
  </si>
  <si>
    <t>Region Midtjylland</t>
  </si>
  <si>
    <t>Faxe</t>
  </si>
  <si>
    <t>Region Sjælland</t>
  </si>
  <si>
    <t>Fredensborg</t>
  </si>
  <si>
    <t>Fredericia</t>
  </si>
  <si>
    <t>Frederiksberg</t>
  </si>
  <si>
    <t>Frederikshavn</t>
  </si>
  <si>
    <t>Frederikssund</t>
  </si>
  <si>
    <t>Furesø</t>
  </si>
  <si>
    <t>Faaborg-Midtfyn</t>
  </si>
  <si>
    <t>Gentofte</t>
  </si>
  <si>
    <t>Gladsaxe</t>
  </si>
  <si>
    <t>Glostrup</t>
  </si>
  <si>
    <t>Greve</t>
  </si>
  <si>
    <t>Gribskov</t>
  </si>
  <si>
    <t>Guldborgsund</t>
  </si>
  <si>
    <t>Haderslev</t>
  </si>
  <si>
    <t>Halsnæs</t>
  </si>
  <si>
    <t>Hedensted</t>
  </si>
  <si>
    <t>Helsingør</t>
  </si>
  <si>
    <t>Herlev</t>
  </si>
  <si>
    <t>Herning</t>
  </si>
  <si>
    <t>Hillerød</t>
  </si>
  <si>
    <t>Hjørring</t>
  </si>
  <si>
    <t>Holbæk</t>
  </si>
  <si>
    <t>Holstebro</t>
  </si>
  <si>
    <t>Horsens</t>
  </si>
  <si>
    <t>Hvidovre</t>
  </si>
  <si>
    <t>Høje-Taastrup</t>
  </si>
  <si>
    <t>Hørsholm</t>
  </si>
  <si>
    <t>Ikast-Brande</t>
  </si>
  <si>
    <t>Ishøj</t>
  </si>
  <si>
    <t>Jammerbugt</t>
  </si>
  <si>
    <t>Kalundborg</t>
  </si>
  <si>
    <t>Kerteminde</t>
  </si>
  <si>
    <t>Kolding</t>
  </si>
  <si>
    <t>København</t>
  </si>
  <si>
    <t>Køge</t>
  </si>
  <si>
    <t>Langeland</t>
  </si>
  <si>
    <t>Lejre</t>
  </si>
  <si>
    <t>Lemvig</t>
  </si>
  <si>
    <t>Lolland</t>
  </si>
  <si>
    <t>Lyngby-Taarbæk</t>
  </si>
  <si>
    <t>Læsø</t>
  </si>
  <si>
    <t>Mariagerfjord</t>
  </si>
  <si>
    <t>Middelfart</t>
  </si>
  <si>
    <t>Morsø</t>
  </si>
  <si>
    <t>Norddjurs</t>
  </si>
  <si>
    <t>Nordfyn</t>
  </si>
  <si>
    <t>Nyborg</t>
  </si>
  <si>
    <t>Næstved</t>
  </si>
  <si>
    <t>Odder</t>
  </si>
  <si>
    <t>Odense</t>
  </si>
  <si>
    <t>Odsherred</t>
  </si>
  <si>
    <t>Randers</t>
  </si>
  <si>
    <t>Rebild</t>
  </si>
  <si>
    <t>Ringkøbing-Skjern</t>
  </si>
  <si>
    <t>Ringsted</t>
  </si>
  <si>
    <t>Roskilde</t>
  </si>
  <si>
    <t>Rudersdal</t>
  </si>
  <si>
    <t>Rødovre</t>
  </si>
  <si>
    <t>Samsø</t>
  </si>
  <si>
    <t>Silkeborg</t>
  </si>
  <si>
    <t>Skanderborg</t>
  </si>
  <si>
    <t>Skive</t>
  </si>
  <si>
    <t>Slagelse</t>
  </si>
  <si>
    <t>Solrød</t>
  </si>
  <si>
    <t>Sorø</t>
  </si>
  <si>
    <t>Stevns</t>
  </si>
  <si>
    <t>Struer</t>
  </si>
  <si>
    <t>Svendborg</t>
  </si>
  <si>
    <t>Syddjurs</t>
  </si>
  <si>
    <t>Sønderborg</t>
  </si>
  <si>
    <t>Thisted</t>
  </si>
  <si>
    <t>Tønder</t>
  </si>
  <si>
    <t>Tårnby</t>
  </si>
  <si>
    <t>Vallensbæk</t>
  </si>
  <si>
    <t>Varde</t>
  </si>
  <si>
    <t>Vejen</t>
  </si>
  <si>
    <t>Vejle</t>
  </si>
  <si>
    <t>Vesthimmerland</t>
  </si>
  <si>
    <t>Viborg</t>
  </si>
  <si>
    <t>Vordingborg</t>
  </si>
  <si>
    <t>Ærø</t>
  </si>
  <si>
    <t>Aabenraa</t>
  </si>
  <si>
    <t>Aalborg</t>
  </si>
  <si>
    <t>Aarhus</t>
  </si>
  <si>
    <t>Dataark 1. Regionskodeliste</t>
  </si>
  <si>
    <t>Dataark 2: Befolkningen 1. januar efter kommune og tid</t>
  </si>
  <si>
    <t>Enhed: Antal</t>
  </si>
  <si>
    <t>1. januar 2023</t>
  </si>
  <si>
    <t>I alt</t>
  </si>
  <si>
    <t>67+</t>
  </si>
  <si>
    <t>80+</t>
  </si>
  <si>
    <t>Christiansø</t>
  </si>
  <si>
    <t>Nordfyns</t>
  </si>
  <si>
    <t>Vesthimmerlands</t>
  </si>
  <si>
    <t>Dataark 3. Hjemmehjælp, visiterede personer efter ydelsestype, tid, område og alder</t>
  </si>
  <si>
    <t>67 år og derover</t>
  </si>
  <si>
    <t>80-84 år</t>
  </si>
  <si>
    <t>85-89 år</t>
  </si>
  <si>
    <t>90 år og derover</t>
  </si>
  <si>
    <t>Modtagere af hjemmehjælp i alt</t>
  </si>
  <si>
    <t>2023</t>
  </si>
  <si>
    <t>..</t>
  </si>
  <si>
    <t>Hele landet</t>
  </si>
  <si>
    <t>Dataark 4. Hjemmehjælp, visiteret tid efter ydelsestype, tid, område og alder</t>
  </si>
  <si>
    <t>Enhed: Timer pr. uge</t>
  </si>
  <si>
    <t>67-69 år</t>
  </si>
  <si>
    <t>70-74 år</t>
  </si>
  <si>
    <t>75-79 år</t>
  </si>
  <si>
    <t>Visiterede timer i alt</t>
  </si>
  <si>
    <t>Dataark 5. Hjemmehjælp i plejebolig/plejehjem, visiterede personer efter tid, område og alder</t>
  </si>
  <si>
    <t>Enhed: -</t>
  </si>
  <si>
    <t>5.30.26 Hjemmehjælp til ældre omfattet af frit valg af leverandør</t>
  </si>
  <si>
    <t>5.30.27 Pleje og omsorg mv. af primært ældre undtaget frit valg af leverandør</t>
  </si>
  <si>
    <t>5.30.28 Hjemmesygepleje</t>
  </si>
  <si>
    <t>5.30.29 Forebyggende indsats samt aflastningstilbud målrettet mod primært ældre</t>
  </si>
  <si>
    <t>5.30.31 Hjælpemidler, forbrugsgoder, boligindretning og befordring til ældre</t>
  </si>
  <si>
    <t>5.30.36 Plejevederlag og hjælp til sygeartikler o.lign. ved pasning af døende i eget hjem</t>
  </si>
  <si>
    <t>2024-priser (mio. kr.)</t>
  </si>
  <si>
    <t>I alt (netto)</t>
  </si>
  <si>
    <t>1 Driftskonti</t>
  </si>
  <si>
    <t>Landsplan</t>
  </si>
  <si>
    <t>Dataark 6. Kommunernes regnskaber på funktioner efter prisenhed, art, dranst, tid, område og funktion</t>
  </si>
  <si>
    <t>Kilde: Statistikbanken.dk (REGK31) og pris- og lønskøn på KL's hjemmeside primo september 2024 (kopieret fra "Nøgletal om kommunernes ældrepleje")</t>
  </si>
  <si>
    <t>Kilde: Statistikbanken.dk (AED07) primo september 2024 (kopieret fra "Nøgletal om kommunernes ældrepleje")</t>
  </si>
  <si>
    <t>Kilde: Statistikbanken.dk (AED022) primo september 2024 (kopieret fra "Nøgletal om kommunernes ældrepleje")</t>
  </si>
  <si>
    <t>Kilde: Statistikbanken.dk (AED06), primo september 2024 (kopieret fra "Nøgletal om kommunernes ældrepleje")</t>
  </si>
  <si>
    <t>Kilde: Statistikbanken.dk (BY2 og FRKM124) ultimo august 2024 (kopieret fra "Nøgletal om kommunernes ældrepleje")</t>
  </si>
  <si>
    <t>Antal 67+ årige hjemmehjælpsmodtagere</t>
  </si>
  <si>
    <t>Antal 80+ årige hjemmehjælpsmodtagere</t>
  </si>
  <si>
    <t>Antal 67+ årige</t>
  </si>
  <si>
    <t>Antal 80+ årige</t>
  </si>
  <si>
    <t>Andel 67+ årige, som modtager hjemmehjælp</t>
  </si>
  <si>
    <t>Andel af 80+ årige, som modtager hjemmehjælp</t>
  </si>
  <si>
    <t>Gns. for regionen</t>
  </si>
  <si>
    <t>Antal timers hjemmehjælp til 67+ årige pr. uge</t>
  </si>
  <si>
    <t>Antal timers hjemmehjælp til 80+ årige pr. uge</t>
  </si>
  <si>
    <t>Gns. timers hjemmehjælp pr. uge til 67+ årige</t>
  </si>
  <si>
    <t>Gns. timers hjemmehjælp pr. uge til 80+ årige</t>
  </si>
  <si>
    <t>Andel 67+ årige, som bor på plejehjem</t>
  </si>
  <si>
    <t>Andel af 80+ årige, som bor på plejehjem</t>
  </si>
  <si>
    <t>Antal 67+ årige, som bor på plejehjem</t>
  </si>
  <si>
    <t>Antal 80+ årige, som bor på plejehjem</t>
  </si>
  <si>
    <t>Tabel 3. Andel ældre, som bor på plejehjem i 2023</t>
  </si>
  <si>
    <t>Tabel 2. Gns. hjemmehjælpstimer pr. uge til ældre, som modtager hjemmehjælp i eget hjem i 2023</t>
  </si>
  <si>
    <t>Tabel 1. Andel ældre, som modtager hjemmehjælp i eget hjem i 2023</t>
  </si>
  <si>
    <t>Seriveudgifter på ældreområdet, mio. kr.</t>
  </si>
  <si>
    <t>Udgifter pr. 67+ årig</t>
  </si>
  <si>
    <t>Udgifter pr. 80+ årig</t>
  </si>
  <si>
    <t>Tabel 4. Serviceudgifter på ældreområdet pr. 67+ og 80+ årig i 2023 (2024-priser)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</si>
</sst>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Georgia"/>
      <family val="2"/>
    </font>
    <font>
      <sz val="11"/>
      <color theme="1"/>
      <name val="Georgia"/>
      <family val="1"/>
    </font>
    <font>
      <sz val="11"/>
      <color rgb="FF252525"/>
      <name val="Georgia"/>
      <family val="1"/>
    </font>
    <font>
      <b/>
      <sz val="11"/>
      <color theme="1"/>
      <name val="Georgia"/>
      <family val="1"/>
    </font>
    <font>
      <b/>
      <sz val="20"/>
      <color theme="1"/>
      <name val="Georgia"/>
      <family val="1"/>
    </font>
    <font>
      <b/>
      <sz val="14"/>
      <color rgb="FF000000"/>
      <name val="Georgia"/>
      <family val="1"/>
    </font>
    <font>
      <sz val="14"/>
      <color theme="1"/>
      <name val="Georgia"/>
      <family val="1"/>
    </font>
    <font>
      <i/>
      <sz val="11"/>
      <color rgb="FF000000"/>
      <name val="Georgia"/>
      <family val="1"/>
    </font>
    <font>
      <b/>
      <sz val="11"/>
      <color rgb="FF000000"/>
      <name val="Georgia"/>
      <family val="1"/>
    </font>
    <font>
      <sz val="11"/>
      <color rgb="FF000000"/>
      <name val="Georgia"/>
      <family val="1"/>
    </font>
    <font>
      <b/>
      <sz val="13"/>
      <color rgb="FF000000"/>
      <name val="Georgia"/>
      <family val="1"/>
    </font>
    <font>
      <sz val="14"/>
      <color theme="1"/>
      <name val="Georgia"/>
      <family val="2"/>
    </font>
  </fonts>
  <fills count="4">
    <fill>
      <patternFill patternType="none"/>
    </fill>
    <fill>
      <patternFill patternType="gray125"/>
    </fill>
    <fill>
      <patternFill patternType="solid">
        <fgColor rgb="FFFFA07A"/>
        <bgColor rgb="FFFFA07A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1" fillId="0" borderId="0" xfId="0" applyFont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0" xfId="0" applyFont="1"/>
    <xf numFmtId="0" fontId="1" fillId="2" borderId="0" xfId="0" applyFont="1" applyFill="1" applyAlignment="1">
      <alignment horizontal="right"/>
    </xf>
    <xf numFmtId="0" fontId="7" fillId="0" borderId="0" xfId="0" applyFont="1" applyAlignment="1">
      <alignment horizontal="left"/>
    </xf>
    <xf numFmtId="0" fontId="0" fillId="0" borderId="0" xfId="0" applyAlignment="1">
      <alignment horizontal="right"/>
    </xf>
    <xf numFmtId="0" fontId="10" fillId="0" borderId="0" xfId="0" applyFont="1"/>
    <xf numFmtId="0" fontId="0" fillId="3" borderId="0" xfId="0" applyFill="1" applyAlignment="1">
      <alignment horizontal="left"/>
    </xf>
    <xf numFmtId="0" fontId="2" fillId="3" borderId="0" xfId="0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0" fillId="3" borderId="0" xfId="0" applyFill="1"/>
    <xf numFmtId="0" fontId="11" fillId="0" borderId="0" xfId="0" applyFont="1"/>
    <xf numFmtId="0" fontId="1" fillId="0" borderId="0" xfId="0" applyFont="1" applyAlignment="1">
      <alignment horizontal="left" vertical="distributed"/>
    </xf>
    <xf numFmtId="0" fontId="0" fillId="0" borderId="0" xfId="0" applyAlignment="1">
      <alignment vertical="distributed"/>
    </xf>
    <xf numFmtId="9" fontId="0" fillId="0" borderId="0" xfId="0" applyNumberFormat="1"/>
    <xf numFmtId="0" fontId="1" fillId="0" borderId="0" xfId="0" applyFont="1" applyFill="1" applyBorder="1" applyAlignment="1">
      <alignment horizontal="left"/>
    </xf>
    <xf numFmtId="164" fontId="0" fillId="0" borderId="0" xfId="0" applyNumberFormat="1"/>
    <xf numFmtId="3" fontId="0" fillId="0" borderId="0" xfId="0" applyNumberFormat="1"/>
    <xf numFmtId="0" fontId="0" fillId="0" borderId="0" xfId="0" applyAlignment="1">
      <alignment horizontal="center"/>
    </xf>
    <xf numFmtId="0" fontId="10" fillId="0" borderId="0" xfId="0" applyFont="1" applyAlignment="1">
      <alignment horizontal="left" vertical="distributed"/>
    </xf>
    <xf numFmtId="0" fontId="1" fillId="0" borderId="0" xfId="0" applyFont="1" applyAlignment="1">
      <alignment vertical="distributed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worksheet" Target="worksheets/sheet9.xml"/><Relationship Id="rId18" Type="http://schemas.openxmlformats.org/officeDocument/2006/relationships/calcChain" Target="calcChain.xml"/><Relationship Id="rId3" Type="http://schemas.openxmlformats.org/officeDocument/2006/relationships/chartsheet" Target="chartsheets/sheet3.xml"/><Relationship Id="rId7" Type="http://schemas.openxmlformats.org/officeDocument/2006/relationships/worksheet" Target="worksheets/sheet3.xml"/><Relationship Id="rId12" Type="http://schemas.openxmlformats.org/officeDocument/2006/relationships/worksheet" Target="worksheets/sheet8.xml"/><Relationship Id="rId1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6" Type="http://schemas.openxmlformats.org/officeDocument/2006/relationships/styles" Target="style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1" Type="http://schemas.openxmlformats.org/officeDocument/2006/relationships/worksheet" Target="worksheets/sheet7.xml"/><Relationship Id="rId5" Type="http://schemas.openxmlformats.org/officeDocument/2006/relationships/worksheet" Target="worksheets/sheet1.xml"/><Relationship Id="rId15" Type="http://schemas.openxmlformats.org/officeDocument/2006/relationships/theme" Target="theme/theme1.xml"/><Relationship Id="rId10" Type="http://schemas.openxmlformats.org/officeDocument/2006/relationships/worksheet" Target="worksheets/sheet6.xml"/><Relationship Id="rId4" Type="http://schemas.openxmlformats.org/officeDocument/2006/relationships/chartsheet" Target="chartsheets/sheet4.xml"/><Relationship Id="rId9" Type="http://schemas.openxmlformats.org/officeDocument/2006/relationships/worksheet" Target="worksheets/sheet5.xml"/><Relationship Id="rId14" Type="http://schemas.openxmlformats.org/officeDocument/2006/relationships/worksheet" Target="worksheets/sheet10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 sz="1400"/>
              <a:t>Figur 1. Andel</a:t>
            </a:r>
            <a:r>
              <a:rPr lang="da-DK" sz="1400" baseline="0"/>
              <a:t> af ældre i Region Syddanmark, som modtager hjemmehjælp i eget hjem i 2023</a:t>
            </a:r>
            <a:endParaRPr lang="da-DK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Hjemmehjælpsmodtagere!$C$4</c:f>
              <c:strCache>
                <c:ptCount val="1"/>
                <c:pt idx="0">
                  <c:v>Andel 67+ årige, som modtager hjemmehjælp</c:v>
                </c:pt>
              </c:strCache>
            </c:strRef>
          </c:tx>
          <c:spPr>
            <a:solidFill>
              <a:schemeClr val="accent3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Hjemmehjælpsmodtagere!$B$5:$B$27</c:f>
              <c:strCache>
                <c:ptCount val="23"/>
                <c:pt idx="0">
                  <c:v>Assens</c:v>
                </c:pt>
                <c:pt idx="1">
                  <c:v>Billund</c:v>
                </c:pt>
                <c:pt idx="2">
                  <c:v>Esbjerg</c:v>
                </c:pt>
                <c:pt idx="3">
                  <c:v>Fanø</c:v>
                </c:pt>
                <c:pt idx="4">
                  <c:v>Fredericia</c:v>
                </c:pt>
                <c:pt idx="5">
                  <c:v>Faaborg-Midtfyn</c:v>
                </c:pt>
                <c:pt idx="6">
                  <c:v>Haderslev</c:v>
                </c:pt>
                <c:pt idx="7">
                  <c:v>Kerteminde</c:v>
                </c:pt>
                <c:pt idx="8">
                  <c:v>Kolding</c:v>
                </c:pt>
                <c:pt idx="9">
                  <c:v>Langeland</c:v>
                </c:pt>
                <c:pt idx="10">
                  <c:v>Middelfart</c:v>
                </c:pt>
                <c:pt idx="11">
                  <c:v>Nordfyn</c:v>
                </c:pt>
                <c:pt idx="12">
                  <c:v>Nyborg</c:v>
                </c:pt>
                <c:pt idx="13">
                  <c:v>Odense</c:v>
                </c:pt>
                <c:pt idx="14">
                  <c:v>Svendborg</c:v>
                </c:pt>
                <c:pt idx="15">
                  <c:v>Sønderborg</c:v>
                </c:pt>
                <c:pt idx="16">
                  <c:v>Tønder</c:v>
                </c:pt>
                <c:pt idx="17">
                  <c:v>Varde</c:v>
                </c:pt>
                <c:pt idx="18">
                  <c:v>Vejen</c:v>
                </c:pt>
                <c:pt idx="19">
                  <c:v>Vejle</c:v>
                </c:pt>
                <c:pt idx="20">
                  <c:v>Ærø</c:v>
                </c:pt>
                <c:pt idx="21">
                  <c:v>Aabenraa</c:v>
                </c:pt>
                <c:pt idx="22">
                  <c:v>Gns. for regionen</c:v>
                </c:pt>
              </c:strCache>
            </c:strRef>
          </c:cat>
          <c:val>
            <c:numRef>
              <c:f>Hjemmehjælpsmodtagere!$C$5:$C$27</c:f>
              <c:numCache>
                <c:formatCode>0%</c:formatCode>
                <c:ptCount val="23"/>
                <c:pt idx="0">
                  <c:v>0.11527419535718292</c:v>
                </c:pt>
                <c:pt idx="1">
                  <c:v>0.10217848270590485</c:v>
                </c:pt>
                <c:pt idx="2">
                  <c:v>0.13125304729400292</c:v>
                </c:pt>
                <c:pt idx="3">
                  <c:v>9.9826238053866215E-2</c:v>
                </c:pt>
                <c:pt idx="4">
                  <c:v>0.14050069265782705</c:v>
                </c:pt>
                <c:pt idx="5">
                  <c:v>0.10108085106382979</c:v>
                </c:pt>
                <c:pt idx="6">
                  <c:v>0.11255166596372838</c:v>
                </c:pt>
                <c:pt idx="7">
                  <c:v>0.1303083391730904</c:v>
                </c:pt>
                <c:pt idx="8">
                  <c:v>0.11712213831954932</c:v>
                </c:pt>
                <c:pt idx="9">
                  <c:v>0.10779861796643633</c:v>
                </c:pt>
                <c:pt idx="10">
                  <c:v>8.8647707486941382E-2</c:v>
                </c:pt>
                <c:pt idx="11">
                  <c:v>9.3994413407821234E-2</c:v>
                </c:pt>
                <c:pt idx="12">
                  <c:v>0.13361585782638413</c:v>
                </c:pt>
                <c:pt idx="13">
                  <c:v>0.12934931820261736</c:v>
                </c:pt>
                <c:pt idx="14">
                  <c:v>0.14417774401823014</c:v>
                </c:pt>
                <c:pt idx="15">
                  <c:v>0.12759580643250606</c:v>
                </c:pt>
                <c:pt idx="16">
                  <c:v>0.1402181480621954</c:v>
                </c:pt>
                <c:pt idx="17">
                  <c:v>0.11343016127511082</c:v>
                </c:pt>
                <c:pt idx="18">
                  <c:v>0.11192769651563801</c:v>
                </c:pt>
                <c:pt idx="19">
                  <c:v>0.11031837360951285</c:v>
                </c:pt>
                <c:pt idx="20">
                  <c:v>0.12177579365079365</c:v>
                </c:pt>
                <c:pt idx="21">
                  <c:v>0.13181853074383973</c:v>
                </c:pt>
                <c:pt idx="22">
                  <c:v>0.12146090593351193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BA-45FE-A472-19F91F5D76E1}"/>
            </c:ext>
          </c:extLst>
        </c:ser>
        <c:ser>
          <c:idx val="1"/>
          <c:order val="1"/>
          <c:tx>
            <c:strRef>
              <c:f>Hjemmehjælpsmodtagere!$D$4</c:f>
              <c:strCache>
                <c:ptCount val="1"/>
                <c:pt idx="0">
                  <c:v>Andel af 80+ årige, som modtager hjemmehjælp</c:v>
                </c:pt>
              </c:strCache>
            </c:strRef>
          </c:tx>
          <c:spPr>
            <a:solidFill>
              <a:schemeClr val="accent3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Hjemmehjælpsmodtagere!$B$5:$B$27</c:f>
              <c:strCache>
                <c:ptCount val="23"/>
                <c:pt idx="0">
                  <c:v>Assens</c:v>
                </c:pt>
                <c:pt idx="1">
                  <c:v>Billund</c:v>
                </c:pt>
                <c:pt idx="2">
                  <c:v>Esbjerg</c:v>
                </c:pt>
                <c:pt idx="3">
                  <c:v>Fanø</c:v>
                </c:pt>
                <c:pt idx="4">
                  <c:v>Fredericia</c:v>
                </c:pt>
                <c:pt idx="5">
                  <c:v>Faaborg-Midtfyn</c:v>
                </c:pt>
                <c:pt idx="6">
                  <c:v>Haderslev</c:v>
                </c:pt>
                <c:pt idx="7">
                  <c:v>Kerteminde</c:v>
                </c:pt>
                <c:pt idx="8">
                  <c:v>Kolding</c:v>
                </c:pt>
                <c:pt idx="9">
                  <c:v>Langeland</c:v>
                </c:pt>
                <c:pt idx="10">
                  <c:v>Middelfart</c:v>
                </c:pt>
                <c:pt idx="11">
                  <c:v>Nordfyn</c:v>
                </c:pt>
                <c:pt idx="12">
                  <c:v>Nyborg</c:v>
                </c:pt>
                <c:pt idx="13">
                  <c:v>Odense</c:v>
                </c:pt>
                <c:pt idx="14">
                  <c:v>Svendborg</c:v>
                </c:pt>
                <c:pt idx="15">
                  <c:v>Sønderborg</c:v>
                </c:pt>
                <c:pt idx="16">
                  <c:v>Tønder</c:v>
                </c:pt>
                <c:pt idx="17">
                  <c:v>Varde</c:v>
                </c:pt>
                <c:pt idx="18">
                  <c:v>Vejen</c:v>
                </c:pt>
                <c:pt idx="19">
                  <c:v>Vejle</c:v>
                </c:pt>
                <c:pt idx="20">
                  <c:v>Ærø</c:v>
                </c:pt>
                <c:pt idx="21">
                  <c:v>Aabenraa</c:v>
                </c:pt>
                <c:pt idx="22">
                  <c:v>Gns. for regionen</c:v>
                </c:pt>
              </c:strCache>
            </c:strRef>
          </c:cat>
          <c:val>
            <c:numRef>
              <c:f>Hjemmehjælpsmodtagere!$D$5:$D$27</c:f>
              <c:numCache>
                <c:formatCode>0%</c:formatCode>
                <c:ptCount val="23"/>
                <c:pt idx="0">
                  <c:v>0.27879156528791565</c:v>
                </c:pt>
                <c:pt idx="1">
                  <c:v>0.23947882736156353</c:v>
                </c:pt>
                <c:pt idx="2">
                  <c:v>0.29956682175517407</c:v>
                </c:pt>
                <c:pt idx="3">
                  <c:v>0.28076923076923077</c:v>
                </c:pt>
                <c:pt idx="4">
                  <c:v>0.30467675378266851</c:v>
                </c:pt>
                <c:pt idx="5">
                  <c:v>0.23940455341506131</c:v>
                </c:pt>
                <c:pt idx="6">
                  <c:v>0.26663802978235973</c:v>
                </c:pt>
                <c:pt idx="7">
                  <c:v>0.28553092182030337</c:v>
                </c:pt>
                <c:pt idx="8">
                  <c:v>0.26053238314818694</c:v>
                </c:pt>
                <c:pt idx="9">
                  <c:v>0.23045013239187997</c:v>
                </c:pt>
                <c:pt idx="10">
                  <c:v>0.22486234646336303</c:v>
                </c:pt>
                <c:pt idx="11">
                  <c:v>0.22126468942361499</c:v>
                </c:pt>
                <c:pt idx="12">
                  <c:v>0.30076226774654596</c:v>
                </c:pt>
                <c:pt idx="13">
                  <c:v>0.28418736246463377</c:v>
                </c:pt>
                <c:pt idx="14">
                  <c:v>0.34544213973799126</c:v>
                </c:pt>
                <c:pt idx="15">
                  <c:v>0.28114453411592077</c:v>
                </c:pt>
                <c:pt idx="16">
                  <c:v>0.33395918367346938</c:v>
                </c:pt>
                <c:pt idx="17">
                  <c:v>0.27844254510921174</c:v>
                </c:pt>
                <c:pt idx="18">
                  <c:v>0.26374178585233865</c:v>
                </c:pt>
                <c:pt idx="19">
                  <c:v>0.2556418918918919</c:v>
                </c:pt>
                <c:pt idx="20">
                  <c:v>0.27748776508972273</c:v>
                </c:pt>
                <c:pt idx="21">
                  <c:v>0.30268147345612134</c:v>
                </c:pt>
                <c:pt idx="22">
                  <c:v>0.27889286466007157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BA-45FE-A472-19F91F5D76E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23920783"/>
        <c:axId val="1602998591"/>
      </c:barChart>
      <c:catAx>
        <c:axId val="1523920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602998591"/>
        <c:crosses val="autoZero"/>
        <c:auto val="1"/>
        <c:lblAlgn val="ctr"/>
        <c:lblOffset val="100"/>
        <c:noMultiLvlLbl val="0"/>
      </c:catAx>
      <c:valAx>
        <c:axId val="1602998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523920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 sz="1400"/>
              <a:t>Figur 2. Gns. antal hjemmehjælpstimer</a:t>
            </a:r>
            <a:r>
              <a:rPr lang="da-DK" sz="1400" baseline="0"/>
              <a:t> til hjemmehjælpsmodtagere i Region Syddanmark i 2023</a:t>
            </a:r>
            <a:endParaRPr lang="da-DK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Hjemmehjælpstimer!$C$4</c:f>
              <c:strCache>
                <c:ptCount val="1"/>
                <c:pt idx="0">
                  <c:v>Gns. timers hjemmehjælp pr. uge til 67+ årige</c:v>
                </c:pt>
              </c:strCache>
            </c:strRef>
          </c:tx>
          <c:spPr>
            <a:solidFill>
              <a:schemeClr val="accent3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Hjemmehjælpstimer!$B$5:$B$27</c:f>
              <c:strCache>
                <c:ptCount val="23"/>
                <c:pt idx="0">
                  <c:v>Assens</c:v>
                </c:pt>
                <c:pt idx="1">
                  <c:v>Billund</c:v>
                </c:pt>
                <c:pt idx="2">
                  <c:v>Esbjerg</c:v>
                </c:pt>
                <c:pt idx="3">
                  <c:v>Fanø</c:v>
                </c:pt>
                <c:pt idx="4">
                  <c:v>Fredericia</c:v>
                </c:pt>
                <c:pt idx="5">
                  <c:v>Faaborg-Midtfyn</c:v>
                </c:pt>
                <c:pt idx="6">
                  <c:v>Haderslev</c:v>
                </c:pt>
                <c:pt idx="7">
                  <c:v>Kerteminde</c:v>
                </c:pt>
                <c:pt idx="8">
                  <c:v>Kolding</c:v>
                </c:pt>
                <c:pt idx="9">
                  <c:v>Langeland</c:v>
                </c:pt>
                <c:pt idx="10">
                  <c:v>Middelfart</c:v>
                </c:pt>
                <c:pt idx="11">
                  <c:v>Nordfyn</c:v>
                </c:pt>
                <c:pt idx="12">
                  <c:v>Nyborg</c:v>
                </c:pt>
                <c:pt idx="13">
                  <c:v>Odense</c:v>
                </c:pt>
                <c:pt idx="14">
                  <c:v>Svendborg</c:v>
                </c:pt>
                <c:pt idx="15">
                  <c:v>Sønderborg</c:v>
                </c:pt>
                <c:pt idx="16">
                  <c:v>Tønder</c:v>
                </c:pt>
                <c:pt idx="17">
                  <c:v>Varde</c:v>
                </c:pt>
                <c:pt idx="18">
                  <c:v>Vejen</c:v>
                </c:pt>
                <c:pt idx="19">
                  <c:v>Vejle</c:v>
                </c:pt>
                <c:pt idx="20">
                  <c:v>Ærø</c:v>
                </c:pt>
                <c:pt idx="21">
                  <c:v>Aabenraa</c:v>
                </c:pt>
                <c:pt idx="22">
                  <c:v>Gns. for regionen</c:v>
                </c:pt>
              </c:strCache>
            </c:strRef>
          </c:cat>
          <c:val>
            <c:numRef>
              <c:f>Hjemmehjælpstimer!$C$5:$C$27</c:f>
              <c:numCache>
                <c:formatCode>0.0</c:formatCode>
                <c:ptCount val="23"/>
                <c:pt idx="0">
                  <c:v>1.9223659889094269</c:v>
                </c:pt>
                <c:pt idx="1">
                  <c:v>2.8408453338320552</c:v>
                </c:pt>
                <c:pt idx="2">
                  <c:v>3.0730784816966095</c:v>
                </c:pt>
                <c:pt idx="3">
                  <c:v>2.3411662315056572</c:v>
                </c:pt>
                <c:pt idx="4">
                  <c:v>3.0192267061060636</c:v>
                </c:pt>
                <c:pt idx="5">
                  <c:v>2.7852151216637195</c:v>
                </c:pt>
                <c:pt idx="6">
                  <c:v>2.5758824851982314</c:v>
                </c:pt>
                <c:pt idx="7">
                  <c:v>1.7464372143049207</c:v>
                </c:pt>
                <c:pt idx="8">
                  <c:v>3.087038837435399</c:v>
                </c:pt>
                <c:pt idx="9">
                  <c:v>2.6144688644688645</c:v>
                </c:pt>
                <c:pt idx="10">
                  <c:v>3.1831871153594342</c:v>
                </c:pt>
                <c:pt idx="11">
                  <c:v>3.8913653623906219</c:v>
                </c:pt>
                <c:pt idx="12">
                  <c:v>3.0376509105790874</c:v>
                </c:pt>
                <c:pt idx="13">
                  <c:v>2.6326588368473187</c:v>
                </c:pt>
                <c:pt idx="14">
                  <c:v>2.5999683894420738</c:v>
                </c:pt>
                <c:pt idx="15">
                  <c:v>2.5475814687587039</c:v>
                </c:pt>
                <c:pt idx="16">
                  <c:v>2.0448526977821913</c:v>
                </c:pt>
                <c:pt idx="17">
                  <c:v>2.2998253928660515</c:v>
                </c:pt>
                <c:pt idx="18">
                  <c:v>2.4022524436889077</c:v>
                </c:pt>
                <c:pt idx="19">
                  <c:v>2.4613178025034768</c:v>
                </c:pt>
                <c:pt idx="20">
                  <c:v>2.4317718940936865</c:v>
                </c:pt>
                <c:pt idx="21">
                  <c:v>2.2280456557186117</c:v>
                </c:pt>
                <c:pt idx="22">
                  <c:v>2.6458262430515238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F2-485D-9A23-A5B984917B4C}"/>
            </c:ext>
          </c:extLst>
        </c:ser>
        <c:ser>
          <c:idx val="1"/>
          <c:order val="1"/>
          <c:tx>
            <c:strRef>
              <c:f>Hjemmehjælpstimer!$D$4</c:f>
              <c:strCache>
                <c:ptCount val="1"/>
                <c:pt idx="0">
                  <c:v>Gns. timers hjemmehjælp pr. uge til 80+ årige</c:v>
                </c:pt>
              </c:strCache>
            </c:strRef>
          </c:tx>
          <c:spPr>
            <a:solidFill>
              <a:schemeClr val="accent3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Hjemmehjælpstimer!$B$5:$B$27</c:f>
              <c:strCache>
                <c:ptCount val="23"/>
                <c:pt idx="0">
                  <c:v>Assens</c:v>
                </c:pt>
                <c:pt idx="1">
                  <c:v>Billund</c:v>
                </c:pt>
                <c:pt idx="2">
                  <c:v>Esbjerg</c:v>
                </c:pt>
                <c:pt idx="3">
                  <c:v>Fanø</c:v>
                </c:pt>
                <c:pt idx="4">
                  <c:v>Fredericia</c:v>
                </c:pt>
                <c:pt idx="5">
                  <c:v>Faaborg-Midtfyn</c:v>
                </c:pt>
                <c:pt idx="6">
                  <c:v>Haderslev</c:v>
                </c:pt>
                <c:pt idx="7">
                  <c:v>Kerteminde</c:v>
                </c:pt>
                <c:pt idx="8">
                  <c:v>Kolding</c:v>
                </c:pt>
                <c:pt idx="9">
                  <c:v>Langeland</c:v>
                </c:pt>
                <c:pt idx="10">
                  <c:v>Middelfart</c:v>
                </c:pt>
                <c:pt idx="11">
                  <c:v>Nordfyn</c:v>
                </c:pt>
                <c:pt idx="12">
                  <c:v>Nyborg</c:v>
                </c:pt>
                <c:pt idx="13">
                  <c:v>Odense</c:v>
                </c:pt>
                <c:pt idx="14">
                  <c:v>Svendborg</c:v>
                </c:pt>
                <c:pt idx="15">
                  <c:v>Sønderborg</c:v>
                </c:pt>
                <c:pt idx="16">
                  <c:v>Tønder</c:v>
                </c:pt>
                <c:pt idx="17">
                  <c:v>Varde</c:v>
                </c:pt>
                <c:pt idx="18">
                  <c:v>Vejen</c:v>
                </c:pt>
                <c:pt idx="19">
                  <c:v>Vejle</c:v>
                </c:pt>
                <c:pt idx="20">
                  <c:v>Ærø</c:v>
                </c:pt>
                <c:pt idx="21">
                  <c:v>Aabenraa</c:v>
                </c:pt>
                <c:pt idx="22">
                  <c:v>Gns. for regionen</c:v>
                </c:pt>
              </c:strCache>
            </c:strRef>
          </c:cat>
          <c:val>
            <c:numRef>
              <c:f>Hjemmehjælpstimer!$D$5:$D$27</c:f>
              <c:numCache>
                <c:formatCode>0.0</c:formatCode>
                <c:ptCount val="23"/>
                <c:pt idx="0">
                  <c:v>1.8487272727272728</c:v>
                </c:pt>
                <c:pt idx="1">
                  <c:v>2.6496191512513598</c:v>
                </c:pt>
                <c:pt idx="2">
                  <c:v>3.1758783204798626</c:v>
                </c:pt>
                <c:pt idx="3">
                  <c:v>2.1917808219178081</c:v>
                </c:pt>
                <c:pt idx="4">
                  <c:v>3.2291196388261851</c:v>
                </c:pt>
                <c:pt idx="5">
                  <c:v>2.8602779809802485</c:v>
                </c:pt>
                <c:pt idx="6">
                  <c:v>2.5700784018902372</c:v>
                </c:pt>
                <c:pt idx="7">
                  <c:v>1.8226399673069065</c:v>
                </c:pt>
                <c:pt idx="8">
                  <c:v>3.1415929203539825</c:v>
                </c:pt>
                <c:pt idx="9">
                  <c:v>3.0256606664113366</c:v>
                </c:pt>
                <c:pt idx="10">
                  <c:v>3.2021096251648138</c:v>
                </c:pt>
                <c:pt idx="11">
                  <c:v>3.8214466363176531</c:v>
                </c:pt>
                <c:pt idx="12">
                  <c:v>2.9067004593695551</c:v>
                </c:pt>
                <c:pt idx="13">
                  <c:v>2.7216076696165192</c:v>
                </c:pt>
                <c:pt idx="14">
                  <c:v>2.4919017144663029</c:v>
                </c:pt>
                <c:pt idx="15">
                  <c:v>2.565240083507307</c:v>
                </c:pt>
                <c:pt idx="16">
                  <c:v>2.0606208750916646</c:v>
                </c:pt>
                <c:pt idx="17">
                  <c:v>2.3146884947703503</c:v>
                </c:pt>
                <c:pt idx="18">
                  <c:v>2.306903121793932</c:v>
                </c:pt>
                <c:pt idx="19">
                  <c:v>2.4111272631161622</c:v>
                </c:pt>
                <c:pt idx="20">
                  <c:v>2.4632569077013518</c:v>
                </c:pt>
                <c:pt idx="21">
                  <c:v>2.3659955257270693</c:v>
                </c:pt>
                <c:pt idx="22">
                  <c:v>2.6687899050580368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F2-485D-9A23-A5B984917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23920783"/>
        <c:axId val="1602998591"/>
      </c:barChart>
      <c:catAx>
        <c:axId val="1523920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602998591"/>
        <c:crosses val="autoZero"/>
        <c:auto val="1"/>
        <c:lblAlgn val="ctr"/>
        <c:lblOffset val="100"/>
        <c:noMultiLvlLbl val="0"/>
      </c:catAx>
      <c:valAx>
        <c:axId val="1602998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Visiterede</a:t>
                </a:r>
                <a:r>
                  <a:rPr lang="da-DK" baseline="0"/>
                  <a:t> timer pr. uge</a:t>
                </a:r>
                <a:endParaRPr lang="da-DK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523920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 sz="1400"/>
              <a:t>Figur 3. Andel</a:t>
            </a:r>
            <a:r>
              <a:rPr lang="da-DK" sz="1400" baseline="0"/>
              <a:t> af ældre i Region Syddanmark, som bor på plejehjem i 2023</a:t>
            </a:r>
            <a:endParaRPr lang="da-DK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Plejehjem!$C$4</c:f>
              <c:strCache>
                <c:ptCount val="1"/>
                <c:pt idx="0">
                  <c:v>Andel 67+ årige, som bor på plejehjem</c:v>
                </c:pt>
              </c:strCache>
            </c:strRef>
          </c:tx>
          <c:spPr>
            <a:solidFill>
              <a:schemeClr val="accent3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Plejehjem!$B$5:$B$27</c:f>
              <c:strCache>
                <c:ptCount val="23"/>
                <c:pt idx="0">
                  <c:v>Assens</c:v>
                </c:pt>
                <c:pt idx="1">
                  <c:v>Billund</c:v>
                </c:pt>
                <c:pt idx="2">
                  <c:v>Esbjerg</c:v>
                </c:pt>
                <c:pt idx="3">
                  <c:v>Fanø</c:v>
                </c:pt>
                <c:pt idx="4">
                  <c:v>Fredericia</c:v>
                </c:pt>
                <c:pt idx="5">
                  <c:v>Faaborg-Midtfyn</c:v>
                </c:pt>
                <c:pt idx="6">
                  <c:v>Haderslev</c:v>
                </c:pt>
                <c:pt idx="7">
                  <c:v>Kerteminde</c:v>
                </c:pt>
                <c:pt idx="8">
                  <c:v>Kolding</c:v>
                </c:pt>
                <c:pt idx="9">
                  <c:v>Langeland</c:v>
                </c:pt>
                <c:pt idx="10">
                  <c:v>Middelfart</c:v>
                </c:pt>
                <c:pt idx="11">
                  <c:v>Nordfyn</c:v>
                </c:pt>
                <c:pt idx="12">
                  <c:v>Nyborg</c:v>
                </c:pt>
                <c:pt idx="13">
                  <c:v>Odense</c:v>
                </c:pt>
                <c:pt idx="14">
                  <c:v>Svendborg</c:v>
                </c:pt>
                <c:pt idx="15">
                  <c:v>Sønderborg</c:v>
                </c:pt>
                <c:pt idx="16">
                  <c:v>Tønder</c:v>
                </c:pt>
                <c:pt idx="17">
                  <c:v>Varde</c:v>
                </c:pt>
                <c:pt idx="18">
                  <c:v>Vejen</c:v>
                </c:pt>
                <c:pt idx="19">
                  <c:v>Vejle</c:v>
                </c:pt>
                <c:pt idx="20">
                  <c:v>Ærø</c:v>
                </c:pt>
                <c:pt idx="21">
                  <c:v>Aabenraa</c:v>
                </c:pt>
                <c:pt idx="22">
                  <c:v>Gns. for regionen</c:v>
                </c:pt>
              </c:strCache>
            </c:strRef>
          </c:cat>
          <c:val>
            <c:numRef>
              <c:f>Plejehjem!$C$5:$C$27</c:f>
              <c:numCache>
                <c:formatCode>0%</c:formatCode>
                <c:ptCount val="23"/>
                <c:pt idx="0">
                  <c:v>3.1882920264663002E-2</c:v>
                </c:pt>
                <c:pt idx="1">
                  <c:v>3.6002293139690431E-2</c:v>
                </c:pt>
                <c:pt idx="2">
                  <c:v>3.6292717521386464E-2</c:v>
                </c:pt>
                <c:pt idx="3">
                  <c:v>2.9452649869678538E-2</c:v>
                </c:pt>
                <c:pt idx="4">
                  <c:v>3.2733029883237681E-2</c:v>
                </c:pt>
                <c:pt idx="5">
                  <c:v>2.9353191489361701E-2</c:v>
                </c:pt>
                <c:pt idx="6">
                  <c:v>2.8612399831294811E-2</c:v>
                </c:pt>
                <c:pt idx="7">
                  <c:v>3.4828311142256485E-2</c:v>
                </c:pt>
                <c:pt idx="8">
                  <c:v>3.2338487354668585E-2</c:v>
                </c:pt>
                <c:pt idx="9">
                  <c:v>4.1979269496544916E-2</c:v>
                </c:pt>
                <c:pt idx="10">
                  <c:v>2.9320951828206616E-2</c:v>
                </c:pt>
                <c:pt idx="11">
                  <c:v>3.2014276846679082E-2</c:v>
                </c:pt>
                <c:pt idx="12">
                  <c:v>2.1790840738209159E-2</c:v>
                </c:pt>
                <c:pt idx="13">
                  <c:v>3.4266800890759889E-2</c:v>
                </c:pt>
                <c:pt idx="14">
                  <c:v>3.5214584124572734E-2</c:v>
                </c:pt>
                <c:pt idx="15">
                  <c:v>2.8632352070129714E-2</c:v>
                </c:pt>
                <c:pt idx="16">
                  <c:v>3.1062891622186121E-2</c:v>
                </c:pt>
                <c:pt idx="17">
                  <c:v>3.4631708007167784E-2</c:v>
                </c:pt>
                <c:pt idx="18">
                  <c:v>3.2548459983351173E-2</c:v>
                </c:pt>
                <c:pt idx="19">
                  <c:v>3.3127157652474107E-2</c:v>
                </c:pt>
                <c:pt idx="20">
                  <c:v>3.7499999999999999E-2</c:v>
                </c:pt>
                <c:pt idx="21">
                  <c:v>3.1012512474092271E-2</c:v>
                </c:pt>
                <c:pt idx="22">
                  <c:v>3.2488216866395678E-2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2B-474C-A5AA-8734F9DFB390}"/>
            </c:ext>
          </c:extLst>
        </c:ser>
        <c:ser>
          <c:idx val="1"/>
          <c:order val="1"/>
          <c:tx>
            <c:strRef>
              <c:f>Plejehjem!$D$4</c:f>
              <c:strCache>
                <c:ptCount val="1"/>
                <c:pt idx="0">
                  <c:v>Andel af 80+ årige, som bor på plejehjem</c:v>
                </c:pt>
              </c:strCache>
            </c:strRef>
          </c:tx>
          <c:spPr>
            <a:solidFill>
              <a:schemeClr val="accent3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Plejehjem!$B$5:$B$27</c:f>
              <c:strCache>
                <c:ptCount val="23"/>
                <c:pt idx="0">
                  <c:v>Assens</c:v>
                </c:pt>
                <c:pt idx="1">
                  <c:v>Billund</c:v>
                </c:pt>
                <c:pt idx="2">
                  <c:v>Esbjerg</c:v>
                </c:pt>
                <c:pt idx="3">
                  <c:v>Fanø</c:v>
                </c:pt>
                <c:pt idx="4">
                  <c:v>Fredericia</c:v>
                </c:pt>
                <c:pt idx="5">
                  <c:v>Faaborg-Midtfyn</c:v>
                </c:pt>
                <c:pt idx="6">
                  <c:v>Haderslev</c:v>
                </c:pt>
                <c:pt idx="7">
                  <c:v>Kerteminde</c:v>
                </c:pt>
                <c:pt idx="8">
                  <c:v>Kolding</c:v>
                </c:pt>
                <c:pt idx="9">
                  <c:v>Langeland</c:v>
                </c:pt>
                <c:pt idx="10">
                  <c:v>Middelfart</c:v>
                </c:pt>
                <c:pt idx="11">
                  <c:v>Nordfyn</c:v>
                </c:pt>
                <c:pt idx="12">
                  <c:v>Nyborg</c:v>
                </c:pt>
                <c:pt idx="13">
                  <c:v>Odense</c:v>
                </c:pt>
                <c:pt idx="14">
                  <c:v>Svendborg</c:v>
                </c:pt>
                <c:pt idx="15">
                  <c:v>Sønderborg</c:v>
                </c:pt>
                <c:pt idx="16">
                  <c:v>Tønder</c:v>
                </c:pt>
                <c:pt idx="17">
                  <c:v>Varde</c:v>
                </c:pt>
                <c:pt idx="18">
                  <c:v>Vejen</c:v>
                </c:pt>
                <c:pt idx="19">
                  <c:v>Vejle</c:v>
                </c:pt>
                <c:pt idx="20">
                  <c:v>Ærø</c:v>
                </c:pt>
                <c:pt idx="21">
                  <c:v>Aabenraa</c:v>
                </c:pt>
                <c:pt idx="22">
                  <c:v>Gns. for regionen</c:v>
                </c:pt>
              </c:strCache>
            </c:strRef>
          </c:cat>
          <c:val>
            <c:numRef>
              <c:f>Plejehjem!$D$5:$D$27</c:f>
              <c:numCache>
                <c:formatCode>0%</c:formatCode>
                <c:ptCount val="23"/>
                <c:pt idx="0">
                  <c:v>9.0186536901865358E-2</c:v>
                </c:pt>
                <c:pt idx="1">
                  <c:v>9.426710097719869E-2</c:v>
                </c:pt>
                <c:pt idx="2">
                  <c:v>9.3229584469757751E-2</c:v>
                </c:pt>
                <c:pt idx="3">
                  <c:v>8.8076923076923067E-2</c:v>
                </c:pt>
                <c:pt idx="4">
                  <c:v>8.2221458046767545E-2</c:v>
                </c:pt>
                <c:pt idx="5">
                  <c:v>7.5189725627554008E-2</c:v>
                </c:pt>
                <c:pt idx="6">
                  <c:v>7.0876288659793812E-2</c:v>
                </c:pt>
                <c:pt idx="7">
                  <c:v>8.220536756126022E-2</c:v>
                </c:pt>
                <c:pt idx="8">
                  <c:v>8.2917627331796279E-2</c:v>
                </c:pt>
                <c:pt idx="9">
                  <c:v>0.11253309796999117</c:v>
                </c:pt>
                <c:pt idx="10">
                  <c:v>8.1490893689114774E-2</c:v>
                </c:pt>
                <c:pt idx="11">
                  <c:v>8.5002797985450476E-2</c:v>
                </c:pt>
                <c:pt idx="12">
                  <c:v>5.8456407813244397E-2</c:v>
                </c:pt>
                <c:pt idx="13">
                  <c:v>8.2196374305773867E-2</c:v>
                </c:pt>
                <c:pt idx="14">
                  <c:v>8.9192139737991255E-2</c:v>
                </c:pt>
                <c:pt idx="15">
                  <c:v>6.836023477622892E-2</c:v>
                </c:pt>
                <c:pt idx="16">
                  <c:v>8.2571428571428573E-2</c:v>
                </c:pt>
                <c:pt idx="17">
                  <c:v>8.9901867679645461E-2</c:v>
                </c:pt>
                <c:pt idx="18">
                  <c:v>7.8971781986857364E-2</c:v>
                </c:pt>
                <c:pt idx="19">
                  <c:v>8.6249999999999993E-2</c:v>
                </c:pt>
                <c:pt idx="20">
                  <c:v>9.8368678629690051E-2</c:v>
                </c:pt>
                <c:pt idx="21">
                  <c:v>8.1175514626218859E-2</c:v>
                </c:pt>
                <c:pt idx="22">
                  <c:v>8.2668911808040424E-2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2B-474C-A5AA-8734F9DFB39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23920783"/>
        <c:axId val="1602998591"/>
      </c:barChart>
      <c:catAx>
        <c:axId val="1523920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602998591"/>
        <c:crosses val="autoZero"/>
        <c:auto val="1"/>
        <c:lblAlgn val="ctr"/>
        <c:lblOffset val="100"/>
        <c:noMultiLvlLbl val="0"/>
      </c:catAx>
      <c:valAx>
        <c:axId val="1602998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523920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 sz="1400"/>
              <a:t>Figur 4. Kommunernes</a:t>
            </a:r>
            <a:r>
              <a:rPr lang="da-DK" sz="1400" baseline="0"/>
              <a:t> s</a:t>
            </a:r>
            <a:r>
              <a:rPr lang="da-DK" sz="1400"/>
              <a:t>erviceudgifter på ældreområdet</a:t>
            </a:r>
            <a:r>
              <a:rPr lang="da-DK" sz="1400" baseline="0"/>
              <a:t> i Region Syddanmark i 2023 (2024-priser)</a:t>
            </a:r>
            <a:endParaRPr lang="da-DK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Ældreudgifter!$C$4</c:f>
              <c:strCache>
                <c:ptCount val="1"/>
                <c:pt idx="0">
                  <c:v>Udgifter pr. 67+ årig</c:v>
                </c:pt>
              </c:strCache>
            </c:strRef>
          </c:tx>
          <c:spPr>
            <a:solidFill>
              <a:schemeClr val="accent3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Ældreudgifter!$B$5:$B$27</c:f>
              <c:strCache>
                <c:ptCount val="23"/>
                <c:pt idx="0">
                  <c:v>Assens</c:v>
                </c:pt>
                <c:pt idx="1">
                  <c:v>Billund</c:v>
                </c:pt>
                <c:pt idx="2">
                  <c:v>Esbjerg</c:v>
                </c:pt>
                <c:pt idx="3">
                  <c:v>Fanø</c:v>
                </c:pt>
                <c:pt idx="4">
                  <c:v>Fredericia</c:v>
                </c:pt>
                <c:pt idx="5">
                  <c:v>Faaborg-Midtfyn</c:v>
                </c:pt>
                <c:pt idx="6">
                  <c:v>Haderslev</c:v>
                </c:pt>
                <c:pt idx="7">
                  <c:v>Kerteminde</c:v>
                </c:pt>
                <c:pt idx="8">
                  <c:v>Kolding</c:v>
                </c:pt>
                <c:pt idx="9">
                  <c:v>Langeland</c:v>
                </c:pt>
                <c:pt idx="10">
                  <c:v>Middelfart</c:v>
                </c:pt>
                <c:pt idx="11">
                  <c:v>Nordfyn</c:v>
                </c:pt>
                <c:pt idx="12">
                  <c:v>Nyborg</c:v>
                </c:pt>
                <c:pt idx="13">
                  <c:v>Odense</c:v>
                </c:pt>
                <c:pt idx="14">
                  <c:v>Svendborg</c:v>
                </c:pt>
                <c:pt idx="15">
                  <c:v>Sønderborg</c:v>
                </c:pt>
                <c:pt idx="16">
                  <c:v>Tønder</c:v>
                </c:pt>
                <c:pt idx="17">
                  <c:v>Varde</c:v>
                </c:pt>
                <c:pt idx="18">
                  <c:v>Vejen</c:v>
                </c:pt>
                <c:pt idx="19">
                  <c:v>Vejle</c:v>
                </c:pt>
                <c:pt idx="20">
                  <c:v>Ærø</c:v>
                </c:pt>
                <c:pt idx="21">
                  <c:v>Aabenraa</c:v>
                </c:pt>
                <c:pt idx="22">
                  <c:v>Gns. for regionen</c:v>
                </c:pt>
              </c:strCache>
            </c:strRef>
          </c:cat>
          <c:val>
            <c:numRef>
              <c:f>Ældreudgifter!$C$5:$C$27</c:f>
              <c:numCache>
                <c:formatCode>#,##0</c:formatCode>
                <c:ptCount val="23"/>
                <c:pt idx="0">
                  <c:v>43875.116631153964</c:v>
                </c:pt>
                <c:pt idx="1">
                  <c:v>54902.73839098031</c:v>
                </c:pt>
                <c:pt idx="2">
                  <c:v>52076.860068259382</c:v>
                </c:pt>
                <c:pt idx="3">
                  <c:v>50273.488271068629</c:v>
                </c:pt>
                <c:pt idx="4">
                  <c:v>55145.72333267366</c:v>
                </c:pt>
                <c:pt idx="5">
                  <c:v>44887.419148936169</c:v>
                </c:pt>
                <c:pt idx="6">
                  <c:v>49980.529734289325</c:v>
                </c:pt>
                <c:pt idx="7">
                  <c:v>47659.725823405744</c:v>
                </c:pt>
                <c:pt idx="8">
                  <c:v>49727.996524032118</c:v>
                </c:pt>
                <c:pt idx="9">
                  <c:v>61942.297630799607</c:v>
                </c:pt>
                <c:pt idx="10">
                  <c:v>43896.671503192098</c:v>
                </c:pt>
                <c:pt idx="11">
                  <c:v>43973.191340782112</c:v>
                </c:pt>
                <c:pt idx="12">
                  <c:v>50878.571428571428</c:v>
                </c:pt>
                <c:pt idx="13">
                  <c:v>50071.187273115516</c:v>
                </c:pt>
                <c:pt idx="14">
                  <c:v>47761.222939612613</c:v>
                </c:pt>
                <c:pt idx="15">
                  <c:v>50540.168808860974</c:v>
                </c:pt>
                <c:pt idx="16">
                  <c:v>47886.173126015317</c:v>
                </c:pt>
                <c:pt idx="17">
                  <c:v>47820.256531170417</c:v>
                </c:pt>
                <c:pt idx="18">
                  <c:v>51558.925555951944</c:v>
                </c:pt>
                <c:pt idx="19">
                  <c:v>44017.468354430377</c:v>
                </c:pt>
                <c:pt idx="20">
                  <c:v>55296.361607142855</c:v>
                </c:pt>
                <c:pt idx="21">
                  <c:v>49257.146311506876</c:v>
                </c:pt>
                <c:pt idx="22">
                  <c:v>49130.305429359942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4B-4B8F-8CD1-D49FDBCA6E45}"/>
            </c:ext>
          </c:extLst>
        </c:ser>
        <c:ser>
          <c:idx val="1"/>
          <c:order val="1"/>
          <c:tx>
            <c:strRef>
              <c:f>Ældreudgifter!$D$4</c:f>
              <c:strCache>
                <c:ptCount val="1"/>
                <c:pt idx="0">
                  <c:v>Udgifter pr. 80+ årig</c:v>
                </c:pt>
              </c:strCache>
            </c:strRef>
          </c:tx>
          <c:spPr>
            <a:solidFill>
              <a:schemeClr val="accent3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Ældreudgifter!$B$5:$B$27</c:f>
              <c:strCache>
                <c:ptCount val="23"/>
                <c:pt idx="0">
                  <c:v>Assens</c:v>
                </c:pt>
                <c:pt idx="1">
                  <c:v>Billund</c:v>
                </c:pt>
                <c:pt idx="2">
                  <c:v>Esbjerg</c:v>
                </c:pt>
                <c:pt idx="3">
                  <c:v>Fanø</c:v>
                </c:pt>
                <c:pt idx="4">
                  <c:v>Fredericia</c:v>
                </c:pt>
                <c:pt idx="5">
                  <c:v>Faaborg-Midtfyn</c:v>
                </c:pt>
                <c:pt idx="6">
                  <c:v>Haderslev</c:v>
                </c:pt>
                <c:pt idx="7">
                  <c:v>Kerteminde</c:v>
                </c:pt>
                <c:pt idx="8">
                  <c:v>Kolding</c:v>
                </c:pt>
                <c:pt idx="9">
                  <c:v>Langeland</c:v>
                </c:pt>
                <c:pt idx="10">
                  <c:v>Middelfart</c:v>
                </c:pt>
                <c:pt idx="11">
                  <c:v>Nordfyn</c:v>
                </c:pt>
                <c:pt idx="12">
                  <c:v>Nyborg</c:v>
                </c:pt>
                <c:pt idx="13">
                  <c:v>Odense</c:v>
                </c:pt>
                <c:pt idx="14">
                  <c:v>Svendborg</c:v>
                </c:pt>
                <c:pt idx="15">
                  <c:v>Sønderborg</c:v>
                </c:pt>
                <c:pt idx="16">
                  <c:v>Tønder</c:v>
                </c:pt>
                <c:pt idx="17">
                  <c:v>Varde</c:v>
                </c:pt>
                <c:pt idx="18">
                  <c:v>Vejen</c:v>
                </c:pt>
                <c:pt idx="19">
                  <c:v>Vejle</c:v>
                </c:pt>
                <c:pt idx="20">
                  <c:v>Ærø</c:v>
                </c:pt>
                <c:pt idx="21">
                  <c:v>Aabenraa</c:v>
                </c:pt>
                <c:pt idx="22">
                  <c:v>Gns. for regionen</c:v>
                </c:pt>
              </c:strCache>
            </c:strRef>
          </c:cat>
          <c:val>
            <c:numRef>
              <c:f>Ældreudgifter!$D$5:$D$27</c:f>
              <c:numCache>
                <c:formatCode>#,##0</c:formatCode>
                <c:ptCount val="23"/>
                <c:pt idx="0">
                  <c:v>158651.42538523921</c:v>
                </c:pt>
                <c:pt idx="1">
                  <c:v>187170.05211726381</c:v>
                </c:pt>
                <c:pt idx="2">
                  <c:v>188497.68008984436</c:v>
                </c:pt>
                <c:pt idx="3">
                  <c:v>222556.86538461535</c:v>
                </c:pt>
                <c:pt idx="4">
                  <c:v>191644.6629986245</c:v>
                </c:pt>
                <c:pt idx="5">
                  <c:v>153948.38733216576</c:v>
                </c:pt>
                <c:pt idx="6">
                  <c:v>169679.03207331043</c:v>
                </c:pt>
                <c:pt idx="7">
                  <c:v>158717.45332555426</c:v>
                </c:pt>
                <c:pt idx="8">
                  <c:v>173917.70069167888</c:v>
                </c:pt>
                <c:pt idx="9">
                  <c:v>221527.0873786408</c:v>
                </c:pt>
                <c:pt idx="10">
                  <c:v>160173.58110969927</c:v>
                </c:pt>
                <c:pt idx="11">
                  <c:v>158569.24734191381</c:v>
                </c:pt>
                <c:pt idx="12">
                  <c:v>177311.45783706525</c:v>
                </c:pt>
                <c:pt idx="13">
                  <c:v>171998.69957036572</c:v>
                </c:pt>
                <c:pt idx="14">
                  <c:v>171609.30676855895</c:v>
                </c:pt>
                <c:pt idx="15">
                  <c:v>156505.80887747611</c:v>
                </c:pt>
                <c:pt idx="16">
                  <c:v>168442.05714285714</c:v>
                </c:pt>
                <c:pt idx="17">
                  <c:v>160505.91326369101</c:v>
                </c:pt>
                <c:pt idx="18">
                  <c:v>167591.42056436022</c:v>
                </c:pt>
                <c:pt idx="19">
                  <c:v>155072.35135135133</c:v>
                </c:pt>
                <c:pt idx="20">
                  <c:v>181855.5709624796</c:v>
                </c:pt>
                <c:pt idx="21">
                  <c:v>173800.87892741064</c:v>
                </c:pt>
                <c:pt idx="22">
                  <c:v>170110.88184943516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4B-4B8F-8CD1-D49FDBCA6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23920783"/>
        <c:axId val="1602998591"/>
      </c:barChart>
      <c:catAx>
        <c:axId val="1523920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602998591"/>
        <c:crosses val="autoZero"/>
        <c:auto val="1"/>
        <c:lblAlgn val="ctr"/>
        <c:lblOffset val="100"/>
        <c:noMultiLvlLbl val="0"/>
      </c:catAx>
      <c:valAx>
        <c:axId val="1602998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Kr. pr. ældre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523920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4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45C82F4-0710-4599-B93E-381A4573C4BD}">
  <sheetPr/>
  <sheetViews>
    <sheetView tabSelected="1" zoomScale="67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26DEB99-C42F-43D0-A13B-18D8AD503EB6}">
  <sheetPr/>
  <sheetViews>
    <sheetView zoomScale="67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C291D2D-2CDB-4062-BC79-D86B5B3AC997}">
  <sheetPr/>
  <sheetViews>
    <sheetView zoomScale="67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866EC19-E57C-4227-A70E-336115287C9B}">
  <sheetPr/>
  <sheetViews>
    <sheetView zoomScale="6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7015" cy="6075149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A343FA-9986-D421-F42C-5A842387C66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7015" cy="6075149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D3043A8-DD04-CA55-3A03-AB25ACE1EE1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7015" cy="6075149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C5E1D67-6151-3366-CAF6-D9C2555AB99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7015" cy="6075149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CCC868C-AD89-78C9-4700-FB498298EBE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2BA33-A75D-4955-A4F8-397559245B19}">
  <dimension ref="A1:H27"/>
  <sheetViews>
    <sheetView workbookViewId="0">
      <selection activeCell="A2" sqref="A2"/>
    </sheetView>
  </sheetViews>
  <sheetFormatPr defaultRowHeight="14.5" x14ac:dyDescent="0.35"/>
  <cols>
    <col min="1" max="8" width="15.640625" customWidth="1"/>
  </cols>
  <sheetData>
    <row r="1" spans="1:8" ht="17.5" x14ac:dyDescent="0.35">
      <c r="A1" s="24" t="s">
        <v>8</v>
      </c>
    </row>
    <row r="2" spans="1:8" s="24" customFormat="1" ht="17.5" x14ac:dyDescent="0.35">
      <c r="A2" s="24" t="s">
        <v>167</v>
      </c>
    </row>
    <row r="4" spans="1:8" s="26" customFormat="1" ht="43.5" x14ac:dyDescent="0.35">
      <c r="A4" s="25"/>
      <c r="B4" s="25"/>
      <c r="C4" s="26" t="s">
        <v>154</v>
      </c>
      <c r="D4" s="26" t="s">
        <v>155</v>
      </c>
      <c r="E4" s="26" t="s">
        <v>150</v>
      </c>
      <c r="F4" s="26" t="s">
        <v>151</v>
      </c>
      <c r="G4" s="26" t="s">
        <v>152</v>
      </c>
      <c r="H4" s="26" t="s">
        <v>153</v>
      </c>
    </row>
    <row r="5" spans="1:8" x14ac:dyDescent="0.35">
      <c r="A5" s="21">
        <v>420</v>
      </c>
      <c r="B5" s="22" t="s">
        <v>7</v>
      </c>
      <c r="C5" s="27">
        <f>E5/G5</f>
        <v>0.11527419535718292</v>
      </c>
      <c r="D5" s="27">
        <f>F5/H5</f>
        <v>0.27879156528791565</v>
      </c>
      <c r="E5">
        <f>VLOOKUP(A5,'Dataark 3'!$C$4:$I$101,3)</f>
        <v>1027.9000000000001</v>
      </c>
      <c r="F5">
        <f>VLOOKUP(A5,'Dataark 3'!$C$4:$I$101,7)</f>
        <v>687.5</v>
      </c>
      <c r="G5">
        <f>VLOOKUP(A5,'Dataark 2'!$A$5:$E$103,4)</f>
        <v>8917</v>
      </c>
      <c r="H5">
        <f>VLOOKUP(A5,'Dataark 2'!$A$5:$E$103,5)</f>
        <v>2466</v>
      </c>
    </row>
    <row r="6" spans="1:8" x14ac:dyDescent="0.35">
      <c r="A6" s="21">
        <v>530</v>
      </c>
      <c r="B6" s="22" t="s">
        <v>10</v>
      </c>
      <c r="C6" s="27">
        <f t="shared" ref="C6:C14" si="0">E6/G6</f>
        <v>0.10217848270590485</v>
      </c>
      <c r="D6" s="27">
        <f t="shared" ref="D6:D14" si="1">F6/H6</f>
        <v>0.23947882736156353</v>
      </c>
      <c r="E6">
        <f>VLOOKUP(A6,'Dataark 3'!$C$4:$I$101,3)</f>
        <v>534.70000000000005</v>
      </c>
      <c r="F6">
        <f>VLOOKUP(A6,'Dataark 3'!$C$4:$I$101,7)</f>
        <v>367.6</v>
      </c>
      <c r="G6">
        <f>VLOOKUP(A6,'Dataark 2'!$A$5:$E$103,4)</f>
        <v>5233</v>
      </c>
      <c r="H6">
        <f>VLOOKUP(A6,'Dataark 2'!$A$5:$E$103,5)</f>
        <v>1535</v>
      </c>
    </row>
    <row r="7" spans="1:8" x14ac:dyDescent="0.35">
      <c r="A7" s="21">
        <v>561</v>
      </c>
      <c r="B7" s="22" t="s">
        <v>17</v>
      </c>
      <c r="C7" s="27">
        <f t="shared" si="0"/>
        <v>0.13125304729400292</v>
      </c>
      <c r="D7" s="27">
        <f t="shared" si="1"/>
        <v>0.29956682175517407</v>
      </c>
      <c r="E7">
        <f>VLOOKUP(A7,'Dataark 3'!$C$4:$I$101,3)</f>
        <v>2961.2</v>
      </c>
      <c r="F7">
        <f>VLOOKUP(A7,'Dataark 3'!$C$4:$I$101,7)</f>
        <v>1867.2</v>
      </c>
      <c r="G7">
        <f>VLOOKUP(A7,'Dataark 2'!$A$5:$E$103,4)</f>
        <v>22561</v>
      </c>
      <c r="H7">
        <f>VLOOKUP(A7,'Dataark 2'!$A$5:$E$103,5)</f>
        <v>6233</v>
      </c>
    </row>
    <row r="8" spans="1:8" x14ac:dyDescent="0.35">
      <c r="A8" s="21">
        <v>563</v>
      </c>
      <c r="B8" s="22" t="s">
        <v>18</v>
      </c>
      <c r="C8" s="27">
        <f t="shared" si="0"/>
        <v>9.9826238053866215E-2</v>
      </c>
      <c r="D8" s="27">
        <f t="shared" si="1"/>
        <v>0.28076923076923077</v>
      </c>
      <c r="E8">
        <f>VLOOKUP(A8,'Dataark 3'!$C$4:$I$101,3)</f>
        <v>114.9</v>
      </c>
      <c r="F8">
        <f>VLOOKUP(A8,'Dataark 3'!$C$4:$I$101,7)</f>
        <v>73</v>
      </c>
      <c r="G8">
        <f>VLOOKUP(A8,'Dataark 2'!$A$5:$E$103,4)</f>
        <v>1151</v>
      </c>
      <c r="H8">
        <f>VLOOKUP(A8,'Dataark 2'!$A$5:$E$103,5)</f>
        <v>260</v>
      </c>
    </row>
    <row r="9" spans="1:8" x14ac:dyDescent="0.35">
      <c r="A9" s="21">
        <v>607</v>
      </c>
      <c r="B9" s="22" t="s">
        <v>24</v>
      </c>
      <c r="C9" s="27">
        <f t="shared" si="0"/>
        <v>0.14050069265782705</v>
      </c>
      <c r="D9" s="27">
        <f t="shared" si="1"/>
        <v>0.30467675378266851</v>
      </c>
      <c r="E9">
        <f>VLOOKUP(A9,'Dataark 3'!$C$4:$I$101,3)</f>
        <v>1419.9</v>
      </c>
      <c r="F9">
        <f>VLOOKUP(A9,'Dataark 3'!$C$4:$I$101,7)</f>
        <v>886</v>
      </c>
      <c r="G9">
        <f>VLOOKUP(A9,'Dataark 2'!$A$5:$E$103,4)</f>
        <v>10106</v>
      </c>
      <c r="H9">
        <f>VLOOKUP(A9,'Dataark 2'!$A$5:$E$103,5)</f>
        <v>2908</v>
      </c>
    </row>
    <row r="10" spans="1:8" x14ac:dyDescent="0.35">
      <c r="A10" s="21">
        <v>430</v>
      </c>
      <c r="B10" s="22" t="s">
        <v>29</v>
      </c>
      <c r="C10" s="27">
        <f t="shared" si="0"/>
        <v>0.10108085106382979</v>
      </c>
      <c r="D10" s="27">
        <f t="shared" si="1"/>
        <v>0.23940455341506131</v>
      </c>
      <c r="E10">
        <f>VLOOKUP(A10,'Dataark 3'!$C$4:$I$101,3)</f>
        <v>1187.7</v>
      </c>
      <c r="F10">
        <f>VLOOKUP(A10,'Dataark 3'!$C$4:$I$101,7)</f>
        <v>820.2</v>
      </c>
      <c r="G10">
        <f>VLOOKUP(A10,'Dataark 2'!$A$5:$E$103,4)</f>
        <v>11750</v>
      </c>
      <c r="H10">
        <f>VLOOKUP(A10,'Dataark 2'!$A$5:$E$103,5)</f>
        <v>3426</v>
      </c>
    </row>
    <row r="11" spans="1:8" x14ac:dyDescent="0.35">
      <c r="A11" s="21">
        <v>510</v>
      </c>
      <c r="B11" s="22" t="s">
        <v>36</v>
      </c>
      <c r="C11" s="27">
        <f t="shared" si="0"/>
        <v>0.11255166596372838</v>
      </c>
      <c r="D11" s="27">
        <f t="shared" si="1"/>
        <v>0.26663802978235973</v>
      </c>
      <c r="E11">
        <f>VLOOKUP(A11,'Dataark 3'!$C$4:$I$101,3)</f>
        <v>1334.3</v>
      </c>
      <c r="F11">
        <f>VLOOKUP(A11,'Dataark 3'!$C$4:$I$101,7)</f>
        <v>931.10000000000014</v>
      </c>
      <c r="G11">
        <f>VLOOKUP(A11,'Dataark 2'!$A$5:$E$103,4)</f>
        <v>11855</v>
      </c>
      <c r="H11">
        <f>VLOOKUP(A11,'Dataark 2'!$A$5:$E$103,5)</f>
        <v>3492</v>
      </c>
    </row>
    <row r="12" spans="1:8" x14ac:dyDescent="0.35">
      <c r="A12" s="21">
        <v>440</v>
      </c>
      <c r="B12" s="22" t="s">
        <v>54</v>
      </c>
      <c r="C12" s="27">
        <f t="shared" si="0"/>
        <v>0.1303083391730904</v>
      </c>
      <c r="D12" s="27">
        <f t="shared" si="1"/>
        <v>0.28553092182030337</v>
      </c>
      <c r="E12">
        <f>VLOOKUP(A12,'Dataark 3'!$C$4:$I$101,3)</f>
        <v>743.8</v>
      </c>
      <c r="F12">
        <f>VLOOKUP(A12,'Dataark 3'!$C$4:$I$101,7)</f>
        <v>489.4</v>
      </c>
      <c r="G12">
        <f>VLOOKUP(A12,'Dataark 2'!$A$5:$E$103,4)</f>
        <v>5708</v>
      </c>
      <c r="H12">
        <f>VLOOKUP(A12,'Dataark 2'!$A$5:$E$103,5)</f>
        <v>1714</v>
      </c>
    </row>
    <row r="13" spans="1:8" x14ac:dyDescent="0.35">
      <c r="A13" s="21">
        <v>621</v>
      </c>
      <c r="B13" s="22" t="s">
        <v>55</v>
      </c>
      <c r="C13" s="27">
        <f t="shared" si="0"/>
        <v>0.11712213831954932</v>
      </c>
      <c r="D13" s="27">
        <f t="shared" si="1"/>
        <v>0.26053238314818694</v>
      </c>
      <c r="E13">
        <f>VLOOKUP(A13,'Dataark 3'!$C$4:$I$101,3)</f>
        <v>1954.3</v>
      </c>
      <c r="F13">
        <f>VLOOKUP(A13,'Dataark 3'!$C$4:$I$101,7)</f>
        <v>1243</v>
      </c>
      <c r="G13">
        <f>VLOOKUP(A13,'Dataark 2'!$A$5:$E$103,4)</f>
        <v>16686</v>
      </c>
      <c r="H13">
        <f>VLOOKUP(A13,'Dataark 2'!$A$5:$E$103,5)</f>
        <v>4771</v>
      </c>
    </row>
    <row r="14" spans="1:8" x14ac:dyDescent="0.35">
      <c r="A14" s="21">
        <v>482</v>
      </c>
      <c r="B14" s="22" t="s">
        <v>58</v>
      </c>
      <c r="C14" s="27">
        <f t="shared" si="0"/>
        <v>0.10779861796643633</v>
      </c>
      <c r="D14" s="27">
        <f t="shared" si="1"/>
        <v>0.23045013239187997</v>
      </c>
      <c r="E14">
        <f>VLOOKUP(A14,'Dataark 3'!$C$4:$I$101,3)</f>
        <v>436.8</v>
      </c>
      <c r="F14">
        <f>VLOOKUP(A14,'Dataark 3'!$C$4:$I$101,7)</f>
        <v>261.10000000000002</v>
      </c>
      <c r="G14">
        <f>VLOOKUP(A14,'Dataark 2'!$A$5:$E$103,4)</f>
        <v>4052</v>
      </c>
      <c r="H14">
        <f>VLOOKUP(A14,'Dataark 2'!$A$5:$E$103,5)</f>
        <v>1133</v>
      </c>
    </row>
    <row r="15" spans="1:8" x14ac:dyDescent="0.35">
      <c r="A15" s="21">
        <v>410</v>
      </c>
      <c r="B15" s="22" t="s">
        <v>65</v>
      </c>
      <c r="C15" s="27">
        <f t="shared" ref="C15" si="2">E15/G15</f>
        <v>8.8647707486941382E-2</v>
      </c>
      <c r="D15" s="27">
        <f t="shared" ref="D15" si="3">F15/H15</f>
        <v>0.22486234646336303</v>
      </c>
      <c r="E15">
        <f>VLOOKUP(A15,'Dataark 3'!$C$4:$I$101,3)</f>
        <v>763.7</v>
      </c>
      <c r="F15">
        <f>VLOOKUP(A15,'Dataark 3'!$C$4:$I$101,7)</f>
        <v>530.90000000000009</v>
      </c>
      <c r="G15">
        <f>VLOOKUP(A15,'Dataark 2'!$A$5:$E$103,4)</f>
        <v>8615</v>
      </c>
      <c r="H15">
        <f>VLOOKUP(A15,'Dataark 2'!$A$5:$E$103,5)</f>
        <v>2361</v>
      </c>
    </row>
    <row r="16" spans="1:8" x14ac:dyDescent="0.35">
      <c r="A16" s="21">
        <v>480</v>
      </c>
      <c r="B16" s="22" t="s">
        <v>68</v>
      </c>
      <c r="C16" s="27">
        <f t="shared" ref="C16:C23" si="4">E16/G16</f>
        <v>9.3994413407821234E-2</v>
      </c>
      <c r="D16" s="27">
        <f t="shared" ref="D16:D23" si="5">F16/H16</f>
        <v>0.22126468942361499</v>
      </c>
      <c r="E16">
        <f>VLOOKUP(A16,'Dataark 3'!$C$4:$I$101,3)</f>
        <v>605.70000000000005</v>
      </c>
      <c r="F16">
        <f>VLOOKUP(A16,'Dataark 3'!$C$4:$I$101,7)</f>
        <v>395.4</v>
      </c>
      <c r="G16">
        <f>VLOOKUP(A16,'Dataark 2'!$A$5:$E$103,4)</f>
        <v>6444</v>
      </c>
      <c r="H16">
        <f>VLOOKUP(A16,'Dataark 2'!$A$5:$E$103,5)</f>
        <v>1787</v>
      </c>
    </row>
    <row r="17" spans="1:8" x14ac:dyDescent="0.35">
      <c r="A17" s="21">
        <v>450</v>
      </c>
      <c r="B17" s="22" t="s">
        <v>69</v>
      </c>
      <c r="C17" s="27">
        <f t="shared" si="4"/>
        <v>0.13361585782638413</v>
      </c>
      <c r="D17" s="27">
        <f t="shared" si="5"/>
        <v>0.30076226774654596</v>
      </c>
      <c r="E17">
        <f>VLOOKUP(A17,'Dataark 3'!$C$4:$I$101,3)</f>
        <v>977.4</v>
      </c>
      <c r="F17">
        <f>VLOOKUP(A17,'Dataark 3'!$C$4:$I$101,7)</f>
        <v>631.29999999999995</v>
      </c>
      <c r="G17">
        <f>VLOOKUP(A17,'Dataark 2'!$A$5:$E$103,4)</f>
        <v>7315</v>
      </c>
      <c r="H17">
        <f>VLOOKUP(A17,'Dataark 2'!$A$5:$E$103,5)</f>
        <v>2099</v>
      </c>
    </row>
    <row r="18" spans="1:8" x14ac:dyDescent="0.35">
      <c r="A18" s="21">
        <v>461</v>
      </c>
      <c r="B18" s="22" t="s">
        <v>72</v>
      </c>
      <c r="C18" s="27">
        <f t="shared" si="4"/>
        <v>0.12934931820261736</v>
      </c>
      <c r="D18" s="27">
        <f t="shared" si="5"/>
        <v>0.28418736246463377</v>
      </c>
      <c r="E18">
        <f>VLOOKUP(A18,'Dataark 3'!$C$4:$I$101,3)</f>
        <v>4240.2</v>
      </c>
      <c r="F18">
        <f>VLOOKUP(A18,'Dataark 3'!$C$4:$I$101,7)</f>
        <v>2712</v>
      </c>
      <c r="G18">
        <f>VLOOKUP(A18,'Dataark 2'!$A$5:$E$103,4)</f>
        <v>32781</v>
      </c>
      <c r="H18">
        <f>VLOOKUP(A18,'Dataark 2'!$A$5:$E$103,5)</f>
        <v>9543</v>
      </c>
    </row>
    <row r="19" spans="1:8" x14ac:dyDescent="0.35">
      <c r="A19" s="21">
        <v>479</v>
      </c>
      <c r="B19" s="22" t="s">
        <v>90</v>
      </c>
      <c r="C19" s="27">
        <f t="shared" si="4"/>
        <v>0.14417774401823014</v>
      </c>
      <c r="D19" s="27">
        <f t="shared" si="5"/>
        <v>0.34544213973799126</v>
      </c>
      <c r="E19">
        <f>VLOOKUP(A19,'Dataark 3'!$C$4:$I$101,3)</f>
        <v>1898.1</v>
      </c>
      <c r="F19">
        <f>VLOOKUP(A19,'Dataark 3'!$C$4:$I$101,7)</f>
        <v>1265.7</v>
      </c>
      <c r="G19">
        <f>VLOOKUP(A19,'Dataark 2'!$A$5:$E$103,4)</f>
        <v>13165</v>
      </c>
      <c r="H19">
        <f>VLOOKUP(A19,'Dataark 2'!$A$5:$E$103,5)</f>
        <v>3664</v>
      </c>
    </row>
    <row r="20" spans="1:8" x14ac:dyDescent="0.35">
      <c r="A20" s="21">
        <v>540</v>
      </c>
      <c r="B20" s="22" t="s">
        <v>92</v>
      </c>
      <c r="C20" s="27">
        <f t="shared" si="4"/>
        <v>0.12759580643250606</v>
      </c>
      <c r="D20" s="27">
        <f t="shared" si="5"/>
        <v>0.28114453411592077</v>
      </c>
      <c r="E20">
        <f>VLOOKUP(A20,'Dataark 3'!$C$4:$I$101,3)</f>
        <v>2154.1999999999998</v>
      </c>
      <c r="F20">
        <f>VLOOKUP(A20,'Dataark 3'!$C$4:$I$101,7)</f>
        <v>1532.8</v>
      </c>
      <c r="G20">
        <f>VLOOKUP(A20,'Dataark 2'!$A$5:$E$103,4)</f>
        <v>16883</v>
      </c>
      <c r="H20">
        <f>VLOOKUP(A20,'Dataark 2'!$A$5:$E$103,5)</f>
        <v>5452</v>
      </c>
    </row>
    <row r="21" spans="1:8" x14ac:dyDescent="0.35">
      <c r="A21" s="21">
        <v>550</v>
      </c>
      <c r="B21" s="22" t="s">
        <v>94</v>
      </c>
      <c r="C21" s="27">
        <f t="shared" si="4"/>
        <v>0.1402181480621954</v>
      </c>
      <c r="D21" s="27">
        <f t="shared" si="5"/>
        <v>0.33395918367346938</v>
      </c>
      <c r="E21">
        <f>VLOOKUP(A21,'Dataark 3'!$C$4:$I$101,3)</f>
        <v>1208.4000000000001</v>
      </c>
      <c r="F21">
        <f>VLOOKUP(A21,'Dataark 3'!$C$4:$I$101,7)</f>
        <v>818.2</v>
      </c>
      <c r="G21">
        <f>VLOOKUP(A21,'Dataark 2'!$A$5:$E$103,4)</f>
        <v>8618</v>
      </c>
      <c r="H21">
        <f>VLOOKUP(A21,'Dataark 2'!$A$5:$E$103,5)</f>
        <v>2450</v>
      </c>
    </row>
    <row r="22" spans="1:8" x14ac:dyDescent="0.35">
      <c r="A22" s="21">
        <v>573</v>
      </c>
      <c r="B22" s="22" t="s">
        <v>97</v>
      </c>
      <c r="C22" s="27">
        <f t="shared" si="4"/>
        <v>0.11343016127511082</v>
      </c>
      <c r="D22" s="27">
        <f t="shared" si="5"/>
        <v>0.27844254510921174</v>
      </c>
      <c r="E22">
        <f>VLOOKUP(A22,'Dataark 3'!$C$4:$I$101,3)</f>
        <v>1202.7</v>
      </c>
      <c r="F22">
        <f>VLOOKUP(A22,'Dataark 3'!$C$4:$I$101,7)</f>
        <v>879.59999999999991</v>
      </c>
      <c r="G22">
        <f>VLOOKUP(A22,'Dataark 2'!$A$5:$E$103,4)</f>
        <v>10603</v>
      </c>
      <c r="H22">
        <f>VLOOKUP(A22,'Dataark 2'!$A$5:$E$103,5)</f>
        <v>3159</v>
      </c>
    </row>
    <row r="23" spans="1:8" x14ac:dyDescent="0.35">
      <c r="A23" s="21">
        <v>575</v>
      </c>
      <c r="B23" s="22" t="s">
        <v>98</v>
      </c>
      <c r="C23" s="27">
        <f t="shared" si="4"/>
        <v>0.11192769651563801</v>
      </c>
      <c r="D23" s="27">
        <f t="shared" si="5"/>
        <v>0.26374178585233865</v>
      </c>
      <c r="E23">
        <f>VLOOKUP(A23,'Dataark 3'!$C$4:$I$101,3)</f>
        <v>941.2</v>
      </c>
      <c r="F23">
        <f>VLOOKUP(A23,'Dataark 3'!$C$4:$I$101,7)</f>
        <v>682.30000000000007</v>
      </c>
      <c r="G23">
        <f>VLOOKUP(A23,'Dataark 2'!$A$5:$E$103,4)</f>
        <v>8409</v>
      </c>
      <c r="H23">
        <f>VLOOKUP(A23,'Dataark 2'!$A$5:$E$103,5)</f>
        <v>2587</v>
      </c>
    </row>
    <row r="24" spans="1:8" x14ac:dyDescent="0.35">
      <c r="A24" s="21">
        <v>630</v>
      </c>
      <c r="B24" s="22" t="s">
        <v>99</v>
      </c>
      <c r="C24" s="27">
        <f t="shared" ref="C24:C26" si="6">E24/G24</f>
        <v>0.11031837360951285</v>
      </c>
      <c r="D24" s="27">
        <f t="shared" ref="D24:D26" si="7">F24/H24</f>
        <v>0.2556418918918919</v>
      </c>
      <c r="E24">
        <f>VLOOKUP(A24,'Dataark 3'!$C$4:$I$101,3)</f>
        <v>2300.8000000000002</v>
      </c>
      <c r="F24">
        <f>VLOOKUP(A24,'Dataark 3'!$C$4:$I$101,7)</f>
        <v>1513.4</v>
      </c>
      <c r="G24">
        <f>VLOOKUP(A24,'Dataark 2'!$A$5:$E$103,4)</f>
        <v>20856</v>
      </c>
      <c r="H24">
        <f>VLOOKUP(A24,'Dataark 2'!$A$5:$E$103,5)</f>
        <v>5920</v>
      </c>
    </row>
    <row r="25" spans="1:8" x14ac:dyDescent="0.35">
      <c r="A25" s="21">
        <v>492</v>
      </c>
      <c r="B25" s="22" t="s">
        <v>103</v>
      </c>
      <c r="C25" s="27">
        <f t="shared" si="6"/>
        <v>0.12177579365079365</v>
      </c>
      <c r="D25" s="27">
        <f t="shared" si="7"/>
        <v>0.27748776508972273</v>
      </c>
      <c r="E25">
        <f>VLOOKUP(A25,'Dataark 3'!$C$4:$I$101,3)</f>
        <v>245.5</v>
      </c>
      <c r="F25">
        <f>VLOOKUP(A25,'Dataark 3'!$C$4:$I$101,7)</f>
        <v>170.10000000000002</v>
      </c>
      <c r="G25">
        <f>VLOOKUP(A25,'Dataark 2'!$A$5:$E$103,4)</f>
        <v>2016</v>
      </c>
      <c r="H25">
        <f>VLOOKUP(A25,'Dataark 2'!$A$5:$E$103,5)</f>
        <v>613</v>
      </c>
    </row>
    <row r="26" spans="1:8" x14ac:dyDescent="0.35">
      <c r="A26" s="21">
        <v>580</v>
      </c>
      <c r="B26" s="22" t="s">
        <v>104</v>
      </c>
      <c r="C26" s="27">
        <f t="shared" si="6"/>
        <v>0.13181853074383973</v>
      </c>
      <c r="D26" s="27">
        <f t="shared" si="7"/>
        <v>0.30268147345612134</v>
      </c>
      <c r="E26">
        <f>VLOOKUP(A26,'Dataark 3'!$C$4:$I$101,3)</f>
        <v>1717.2</v>
      </c>
      <c r="F26">
        <f>VLOOKUP(A26,'Dataark 3'!$C$4:$I$101,7)</f>
        <v>1117.5</v>
      </c>
      <c r="G26">
        <f>VLOOKUP(A26,'Dataark 2'!$A$5:$E$103,4)</f>
        <v>13027</v>
      </c>
      <c r="H26">
        <f>VLOOKUP(A26,'Dataark 2'!$A$5:$E$103,5)</f>
        <v>3692</v>
      </c>
    </row>
    <row r="27" spans="1:8" x14ac:dyDescent="0.35">
      <c r="B27" s="28" t="s">
        <v>156</v>
      </c>
      <c r="C27" s="27">
        <f t="shared" ref="C27" si="8">E27/G27</f>
        <v>0.12146090593351193</v>
      </c>
      <c r="D27" s="27">
        <f t="shared" ref="D27" si="9">F27/H27</f>
        <v>0.27889286466007157</v>
      </c>
      <c r="E27">
        <f>SUM(E5:E26)</f>
        <v>29970.600000000002</v>
      </c>
      <c r="F27">
        <f t="shared" ref="F27:H27" si="10">SUM(F5:F26)</f>
        <v>19875.3</v>
      </c>
      <c r="G27">
        <f t="shared" si="10"/>
        <v>246751</v>
      </c>
      <c r="H27">
        <f t="shared" si="10"/>
        <v>71265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0DB82-FFEC-4F7A-9710-551B5BECE063}">
  <dimension ref="A1:M105"/>
  <sheetViews>
    <sheetView workbookViewId="0">
      <selection activeCell="F94" sqref="F94"/>
    </sheetView>
  </sheetViews>
  <sheetFormatPr defaultColWidth="9.140625" defaultRowHeight="14.5" x14ac:dyDescent="0.35"/>
  <cols>
    <col min="1" max="1" width="17.35546875" style="11" customWidth="1"/>
    <col min="2" max="3" width="9.140625" style="11"/>
    <col min="4" max="4" width="9.140625" style="15"/>
    <col min="5" max="16384" width="9.140625" style="11"/>
  </cols>
  <sheetData>
    <row r="1" spans="1:13" ht="16.5" x14ac:dyDescent="0.35">
      <c r="A1" s="19" t="s">
        <v>144</v>
      </c>
    </row>
    <row r="2" spans="1:13" x14ac:dyDescent="0.35">
      <c r="A2" s="10" t="s">
        <v>133</v>
      </c>
    </row>
    <row r="3" spans="1:13" x14ac:dyDescent="0.35">
      <c r="G3" s="12" t="s">
        <v>134</v>
      </c>
      <c r="H3" s="12" t="s">
        <v>135</v>
      </c>
      <c r="I3" s="12" t="s">
        <v>136</v>
      </c>
      <c r="J3" s="12" t="s">
        <v>137</v>
      </c>
      <c r="K3" s="12" t="s">
        <v>138</v>
      </c>
      <c r="L3" s="12" t="s">
        <v>139</v>
      </c>
      <c r="M3" s="12" t="s">
        <v>111</v>
      </c>
    </row>
    <row r="4" spans="1:13" x14ac:dyDescent="0.35">
      <c r="A4" s="1" t="s">
        <v>140</v>
      </c>
      <c r="B4" s="1" t="s">
        <v>141</v>
      </c>
      <c r="C4" s="1" t="s">
        <v>142</v>
      </c>
      <c r="D4" s="4" t="s">
        <v>123</v>
      </c>
      <c r="E4" s="3">
        <v>101</v>
      </c>
      <c r="F4" s="1" t="s">
        <v>56</v>
      </c>
      <c r="G4" s="14">
        <v>945.69155999999998</v>
      </c>
      <c r="H4" s="14">
        <v>2632.4469599999998</v>
      </c>
      <c r="I4" s="14">
        <v>335.92674499999998</v>
      </c>
      <c r="J4" s="14">
        <v>317.39366999999999</v>
      </c>
      <c r="K4" s="14">
        <v>201.09562</v>
      </c>
      <c r="L4" s="14">
        <v>8.7988999999999997</v>
      </c>
      <c r="M4" s="11">
        <v>4441.3534549999995</v>
      </c>
    </row>
    <row r="5" spans="1:13" x14ac:dyDescent="0.35">
      <c r="A5" s="11" t="s">
        <v>140</v>
      </c>
      <c r="B5" s="11" t="s">
        <v>141</v>
      </c>
      <c r="C5" s="11" t="s">
        <v>142</v>
      </c>
      <c r="D5" s="15" t="s">
        <v>123</v>
      </c>
      <c r="E5" s="3">
        <v>147</v>
      </c>
      <c r="F5" s="1" t="s">
        <v>25</v>
      </c>
      <c r="G5" s="14">
        <v>263.60124999999999</v>
      </c>
      <c r="H5" s="14">
        <v>552.01706999999999</v>
      </c>
      <c r="I5" s="14">
        <v>59.180439999999997</v>
      </c>
      <c r="J5" s="14">
        <v>66.381534999999985</v>
      </c>
      <c r="K5" s="14">
        <v>35.799610000000001</v>
      </c>
      <c r="L5" s="14">
        <v>0.98961499999999991</v>
      </c>
      <c r="M5" s="11">
        <v>977.96951999999999</v>
      </c>
    </row>
    <row r="6" spans="1:13" x14ac:dyDescent="0.35">
      <c r="A6" s="11" t="s">
        <v>140</v>
      </c>
      <c r="B6" s="11" t="s">
        <v>141</v>
      </c>
      <c r="C6" s="11" t="s">
        <v>142</v>
      </c>
      <c r="D6" s="15" t="s">
        <v>123</v>
      </c>
      <c r="E6" s="3">
        <v>151</v>
      </c>
      <c r="F6" s="1" t="s">
        <v>9</v>
      </c>
      <c r="G6" s="14">
        <v>129.60926000000001</v>
      </c>
      <c r="H6" s="14">
        <v>248.16659999999999</v>
      </c>
      <c r="I6" s="14">
        <v>71.027604999999994</v>
      </c>
      <c r="J6" s="14">
        <v>26.95682</v>
      </c>
      <c r="K6" s="14">
        <v>25.825084999999998</v>
      </c>
      <c r="L6" s="14">
        <v>1.9499699999999998</v>
      </c>
      <c r="M6" s="11">
        <v>503.53533999999996</v>
      </c>
    </row>
    <row r="7" spans="1:13" x14ac:dyDescent="0.35">
      <c r="A7" s="11" t="s">
        <v>140</v>
      </c>
      <c r="B7" s="11" t="s">
        <v>141</v>
      </c>
      <c r="C7" s="11" t="s">
        <v>142</v>
      </c>
      <c r="D7" s="15" t="s">
        <v>123</v>
      </c>
      <c r="E7" s="3">
        <v>153</v>
      </c>
      <c r="F7" s="1" t="s">
        <v>12</v>
      </c>
      <c r="G7" s="14">
        <v>101.89272499999998</v>
      </c>
      <c r="H7" s="14">
        <v>168.57626499999998</v>
      </c>
      <c r="I7" s="14">
        <v>66.933295000000001</v>
      </c>
      <c r="J7" s="14">
        <v>53.179004999999997</v>
      </c>
      <c r="K7" s="14">
        <v>15.338509999999998</v>
      </c>
      <c r="L7" s="14">
        <v>1.1035200000000001</v>
      </c>
      <c r="M7" s="11">
        <v>407.02331999999996</v>
      </c>
    </row>
    <row r="8" spans="1:13" x14ac:dyDescent="0.35">
      <c r="A8" s="11" t="s">
        <v>140</v>
      </c>
      <c r="B8" s="11" t="s">
        <v>141</v>
      </c>
      <c r="C8" s="11" t="s">
        <v>142</v>
      </c>
      <c r="D8" s="15" t="s">
        <v>123</v>
      </c>
      <c r="E8" s="3">
        <v>155</v>
      </c>
      <c r="F8" s="1" t="s">
        <v>15</v>
      </c>
      <c r="G8" s="14">
        <v>64.022970000000001</v>
      </c>
      <c r="H8" s="14">
        <v>61.416739999999997</v>
      </c>
      <c r="I8" s="14">
        <v>15.385534999999999</v>
      </c>
      <c r="J8" s="14">
        <v>14.813919999999998</v>
      </c>
      <c r="K8" s="14">
        <v>10.647504999999999</v>
      </c>
      <c r="L8" s="14">
        <v>0.62072999999999989</v>
      </c>
      <c r="M8" s="11">
        <v>166.9074</v>
      </c>
    </row>
    <row r="9" spans="1:13" x14ac:dyDescent="0.35">
      <c r="A9" s="11" t="s">
        <v>140</v>
      </c>
      <c r="B9" s="11" t="s">
        <v>141</v>
      </c>
      <c r="C9" s="11" t="s">
        <v>142</v>
      </c>
      <c r="D9" s="15" t="s">
        <v>123</v>
      </c>
      <c r="E9" s="3">
        <v>157</v>
      </c>
      <c r="F9" s="1" t="s">
        <v>30</v>
      </c>
      <c r="G9" s="14">
        <v>175.95500999999999</v>
      </c>
      <c r="H9" s="14">
        <v>476.06646999999998</v>
      </c>
      <c r="I9" s="14">
        <v>62.456514999999989</v>
      </c>
      <c r="J9" s="14">
        <v>139.52944499999998</v>
      </c>
      <c r="K9" s="14">
        <v>32.14629</v>
      </c>
      <c r="L9" s="14">
        <v>2.8747949999999998</v>
      </c>
      <c r="M9" s="11">
        <v>889.02852499999995</v>
      </c>
    </row>
    <row r="10" spans="1:13" x14ac:dyDescent="0.35">
      <c r="A10" s="11" t="s">
        <v>140</v>
      </c>
      <c r="B10" s="11" t="s">
        <v>141</v>
      </c>
      <c r="C10" s="11" t="s">
        <v>142</v>
      </c>
      <c r="D10" s="15" t="s">
        <v>123</v>
      </c>
      <c r="E10" s="3">
        <v>159</v>
      </c>
      <c r="F10" s="1" t="s">
        <v>31</v>
      </c>
      <c r="G10" s="14">
        <v>223.86616999999998</v>
      </c>
      <c r="H10" s="14">
        <v>351.39587999999998</v>
      </c>
      <c r="I10" s="14">
        <v>52.217604999999999</v>
      </c>
      <c r="J10" s="14">
        <v>34.526799999999994</v>
      </c>
      <c r="K10" s="14">
        <v>22.096524999999996</v>
      </c>
      <c r="L10" s="14">
        <v>2.6542999999999997</v>
      </c>
      <c r="M10" s="11">
        <v>686.75728000000004</v>
      </c>
    </row>
    <row r="11" spans="1:13" x14ac:dyDescent="0.35">
      <c r="A11" s="11" t="s">
        <v>140</v>
      </c>
      <c r="B11" s="11" t="s">
        <v>141</v>
      </c>
      <c r="C11" s="11" t="s">
        <v>142</v>
      </c>
      <c r="D11" s="15" t="s">
        <v>123</v>
      </c>
      <c r="E11" s="3">
        <v>161</v>
      </c>
      <c r="F11" s="1" t="s">
        <v>32</v>
      </c>
      <c r="G11" s="14">
        <v>61.265214999999998</v>
      </c>
      <c r="H11" s="14">
        <v>124.57653999999999</v>
      </c>
      <c r="I11" s="14">
        <v>25.281684999999996</v>
      </c>
      <c r="J11" s="14">
        <v>18.302129999999998</v>
      </c>
      <c r="K11" s="14">
        <v>11.430209999999999</v>
      </c>
      <c r="L11" s="14">
        <v>0.120175</v>
      </c>
      <c r="M11" s="11">
        <v>240.97595499999994</v>
      </c>
    </row>
    <row r="12" spans="1:13" x14ac:dyDescent="0.35">
      <c r="A12" s="11" t="s">
        <v>140</v>
      </c>
      <c r="B12" s="11" t="s">
        <v>141</v>
      </c>
      <c r="C12" s="11" t="s">
        <v>142</v>
      </c>
      <c r="D12" s="15" t="s">
        <v>123</v>
      </c>
      <c r="E12" s="3">
        <v>163</v>
      </c>
      <c r="F12" s="1" t="s">
        <v>40</v>
      </c>
      <c r="G12" s="14">
        <v>90.239929999999987</v>
      </c>
      <c r="H12" s="14">
        <v>150.341015</v>
      </c>
      <c r="I12" s="14">
        <v>42.730049999999999</v>
      </c>
      <c r="J12" s="14">
        <v>12.462669999999997</v>
      </c>
      <c r="K12" s="14">
        <v>20.035785000000001</v>
      </c>
      <c r="L12" s="14">
        <v>1.955195</v>
      </c>
      <c r="M12" s="11">
        <v>317.76464499999997</v>
      </c>
    </row>
    <row r="13" spans="1:13" x14ac:dyDescent="0.35">
      <c r="A13" s="11" t="s">
        <v>140</v>
      </c>
      <c r="B13" s="11" t="s">
        <v>141</v>
      </c>
      <c r="C13" s="11" t="s">
        <v>142</v>
      </c>
      <c r="D13" s="15" t="s">
        <v>123</v>
      </c>
      <c r="E13" s="3">
        <v>165</v>
      </c>
      <c r="F13" s="1" t="s">
        <v>4</v>
      </c>
      <c r="G13" s="14">
        <v>94.568319999999986</v>
      </c>
      <c r="H13" s="14">
        <v>124.08748</v>
      </c>
      <c r="I13" s="14">
        <v>47.920564999999996</v>
      </c>
      <c r="J13" s="14">
        <v>16.17869</v>
      </c>
      <c r="K13" s="14">
        <v>15.48063</v>
      </c>
      <c r="L13" s="14">
        <v>0.50995999999999997</v>
      </c>
      <c r="M13" s="11">
        <v>298.74564500000002</v>
      </c>
    </row>
    <row r="14" spans="1:13" x14ac:dyDescent="0.35">
      <c r="A14" s="11" t="s">
        <v>140</v>
      </c>
      <c r="B14" s="11" t="s">
        <v>141</v>
      </c>
      <c r="C14" s="11" t="s">
        <v>142</v>
      </c>
      <c r="D14" s="15" t="s">
        <v>123</v>
      </c>
      <c r="E14" s="3">
        <v>167</v>
      </c>
      <c r="F14" s="1" t="s">
        <v>47</v>
      </c>
      <c r="G14" s="14">
        <v>199.75593000000001</v>
      </c>
      <c r="H14" s="14">
        <v>266.54083499999996</v>
      </c>
      <c r="I14" s="14">
        <v>68.985674999999986</v>
      </c>
      <c r="J14" s="14">
        <v>12.573439999999998</v>
      </c>
      <c r="K14" s="14">
        <v>16.658344999999997</v>
      </c>
      <c r="L14" s="14">
        <v>1.2007049999999999</v>
      </c>
      <c r="M14" s="11">
        <v>565.71492999999987</v>
      </c>
    </row>
    <row r="15" spans="1:13" x14ac:dyDescent="0.35">
      <c r="A15" s="11" t="s">
        <v>140</v>
      </c>
      <c r="B15" s="11" t="s">
        <v>141</v>
      </c>
      <c r="C15" s="11" t="s">
        <v>142</v>
      </c>
      <c r="D15" s="15" t="s">
        <v>123</v>
      </c>
      <c r="E15" s="3">
        <v>169</v>
      </c>
      <c r="F15" s="1" t="s">
        <v>48</v>
      </c>
      <c r="G15" s="14">
        <v>150.66287500000001</v>
      </c>
      <c r="H15" s="14">
        <v>153.60454999999999</v>
      </c>
      <c r="I15" s="14">
        <v>81.740944999999996</v>
      </c>
      <c r="J15" s="14">
        <v>21.62105</v>
      </c>
      <c r="K15" s="14">
        <v>26.153214999999996</v>
      </c>
      <c r="L15" s="14">
        <v>1.3898499999999998</v>
      </c>
      <c r="M15" s="11">
        <v>435.17248500000005</v>
      </c>
    </row>
    <row r="16" spans="1:13" x14ac:dyDescent="0.35">
      <c r="A16" s="11" t="s">
        <v>140</v>
      </c>
      <c r="B16" s="11" t="s">
        <v>141</v>
      </c>
      <c r="C16" s="11" t="s">
        <v>142</v>
      </c>
      <c r="D16" s="15" t="s">
        <v>123</v>
      </c>
      <c r="E16" s="3">
        <v>173</v>
      </c>
      <c r="F16" s="1" t="s">
        <v>62</v>
      </c>
      <c r="G16" s="14">
        <v>144.58828999999997</v>
      </c>
      <c r="H16" s="14">
        <v>358.68579999999997</v>
      </c>
      <c r="I16" s="14">
        <v>73.087299999999985</v>
      </c>
      <c r="J16" s="14">
        <v>58.438489999999994</v>
      </c>
      <c r="K16" s="14">
        <v>6.3452399999999995</v>
      </c>
      <c r="L16" s="14">
        <v>1.8088949999999999</v>
      </c>
      <c r="M16" s="11">
        <v>642.95401499999991</v>
      </c>
    </row>
    <row r="17" spans="1:13" x14ac:dyDescent="0.35">
      <c r="A17" s="11" t="s">
        <v>140</v>
      </c>
      <c r="B17" s="11" t="s">
        <v>141</v>
      </c>
      <c r="C17" s="11" t="s">
        <v>142</v>
      </c>
      <c r="D17" s="15" t="s">
        <v>123</v>
      </c>
      <c r="E17" s="3">
        <v>175</v>
      </c>
      <c r="F17" s="1" t="s">
        <v>80</v>
      </c>
      <c r="G17" s="14">
        <v>170.78225999999998</v>
      </c>
      <c r="H17" s="14">
        <v>223.35307499999999</v>
      </c>
      <c r="I17" s="14">
        <v>35.962629999999997</v>
      </c>
      <c r="J17" s="14">
        <v>43.228515000000002</v>
      </c>
      <c r="K17" s="14">
        <v>16.521449999999998</v>
      </c>
      <c r="L17" s="14">
        <v>2.1161249999999998</v>
      </c>
      <c r="M17" s="11">
        <v>491.96405499999997</v>
      </c>
    </row>
    <row r="18" spans="1:13" x14ac:dyDescent="0.35">
      <c r="A18" s="11" t="s">
        <v>140</v>
      </c>
      <c r="B18" s="11" t="s">
        <v>141</v>
      </c>
      <c r="C18" s="11" t="s">
        <v>142</v>
      </c>
      <c r="D18" s="15" t="s">
        <v>123</v>
      </c>
      <c r="E18" s="3">
        <v>183</v>
      </c>
      <c r="F18" s="1" t="s">
        <v>51</v>
      </c>
      <c r="G18" s="14">
        <v>67.619860000000003</v>
      </c>
      <c r="H18" s="14">
        <v>92.541019999999989</v>
      </c>
      <c r="I18" s="14">
        <v>15.439874999999999</v>
      </c>
      <c r="J18" s="14">
        <v>23.927364999999998</v>
      </c>
      <c r="K18" s="14">
        <v>9.239889999999999</v>
      </c>
      <c r="L18" s="14">
        <v>1.129645</v>
      </c>
      <c r="M18" s="11">
        <v>209.89765500000001</v>
      </c>
    </row>
    <row r="19" spans="1:13" x14ac:dyDescent="0.35">
      <c r="A19" s="11" t="s">
        <v>140</v>
      </c>
      <c r="B19" s="11" t="s">
        <v>141</v>
      </c>
      <c r="C19" s="11" t="s">
        <v>142</v>
      </c>
      <c r="D19" s="15" t="s">
        <v>123</v>
      </c>
      <c r="E19" s="3">
        <v>185</v>
      </c>
      <c r="F19" s="1" t="s">
        <v>95</v>
      </c>
      <c r="G19" s="14">
        <v>131.610435</v>
      </c>
      <c r="H19" s="14">
        <v>243.42438999999999</v>
      </c>
      <c r="I19" s="14">
        <v>41.228384999999996</v>
      </c>
      <c r="J19" s="14">
        <v>16.086729999999999</v>
      </c>
      <c r="K19" s="14">
        <v>11.978834999999998</v>
      </c>
      <c r="L19" s="14">
        <v>1.6479649999999999</v>
      </c>
      <c r="M19" s="11">
        <v>445.97673999999995</v>
      </c>
    </row>
    <row r="20" spans="1:13" x14ac:dyDescent="0.35">
      <c r="A20" s="11" t="s">
        <v>140</v>
      </c>
      <c r="B20" s="11" t="s">
        <v>141</v>
      </c>
      <c r="C20" s="11" t="s">
        <v>142</v>
      </c>
      <c r="D20" s="15" t="s">
        <v>123</v>
      </c>
      <c r="E20" s="3">
        <v>187</v>
      </c>
      <c r="F20" s="1" t="s">
        <v>96</v>
      </c>
      <c r="G20" s="14">
        <v>47.995804999999997</v>
      </c>
      <c r="H20" s="14">
        <v>59.417654999999996</v>
      </c>
      <c r="I20" s="14">
        <v>23.443529999999999</v>
      </c>
      <c r="J20" s="14">
        <v>4.208215</v>
      </c>
      <c r="K20" s="14">
        <v>5.8154249999999994</v>
      </c>
      <c r="L20" s="14">
        <v>0.75762499999999999</v>
      </c>
      <c r="M20" s="11">
        <v>141.63825499999999</v>
      </c>
    </row>
    <row r="21" spans="1:13" x14ac:dyDescent="0.35">
      <c r="A21" s="11" t="s">
        <v>140</v>
      </c>
      <c r="B21" s="11" t="s">
        <v>141</v>
      </c>
      <c r="C21" s="11" t="s">
        <v>142</v>
      </c>
      <c r="D21" s="15" t="s">
        <v>123</v>
      </c>
      <c r="E21" s="3">
        <v>190</v>
      </c>
      <c r="F21" s="1" t="s">
        <v>28</v>
      </c>
      <c r="G21" s="14">
        <v>130.93641</v>
      </c>
      <c r="H21" s="14">
        <v>208.78159499999998</v>
      </c>
      <c r="I21" s="14">
        <v>40.900254999999994</v>
      </c>
      <c r="J21" s="14">
        <v>17.255039999999997</v>
      </c>
      <c r="K21" s="14">
        <v>14.617459999999999</v>
      </c>
      <c r="L21" s="14">
        <v>0.79837999999999998</v>
      </c>
      <c r="M21" s="11">
        <v>413.28913999999997</v>
      </c>
    </row>
    <row r="22" spans="1:13" x14ac:dyDescent="0.35">
      <c r="A22" s="11" t="s">
        <v>140</v>
      </c>
      <c r="B22" s="11" t="s">
        <v>141</v>
      </c>
      <c r="C22" s="11" t="s">
        <v>142</v>
      </c>
      <c r="D22" s="15" t="s">
        <v>123</v>
      </c>
      <c r="E22" s="3">
        <v>201</v>
      </c>
      <c r="F22" s="1" t="s">
        <v>6</v>
      </c>
      <c r="G22" s="14">
        <v>62.740755</v>
      </c>
      <c r="H22" s="14">
        <v>114.39614999999999</v>
      </c>
      <c r="I22" s="14">
        <v>30.393824999999996</v>
      </c>
      <c r="J22" s="14">
        <v>21.825869999999998</v>
      </c>
      <c r="K22" s="14">
        <v>9.2325749999999989</v>
      </c>
      <c r="L22" s="14">
        <v>0.42113499999999998</v>
      </c>
      <c r="M22" s="11">
        <v>239.01030999999998</v>
      </c>
    </row>
    <row r="23" spans="1:13" x14ac:dyDescent="0.35">
      <c r="A23" s="11" t="s">
        <v>140</v>
      </c>
      <c r="B23" s="11" t="s">
        <v>141</v>
      </c>
      <c r="C23" s="11" t="s">
        <v>142</v>
      </c>
      <c r="D23" s="15" t="s">
        <v>123</v>
      </c>
      <c r="E23" s="3">
        <v>210</v>
      </c>
      <c r="F23" s="1" t="s">
        <v>23</v>
      </c>
      <c r="G23" s="14">
        <v>158.19314499999999</v>
      </c>
      <c r="H23" s="14">
        <v>233.66722499999997</v>
      </c>
      <c r="I23" s="14">
        <v>26.835599999999999</v>
      </c>
      <c r="J23" s="14">
        <v>10.767679999999999</v>
      </c>
      <c r="K23" s="14">
        <v>13.46796</v>
      </c>
      <c r="L23" s="14">
        <v>0.37201999999999996</v>
      </c>
      <c r="M23" s="11">
        <v>443.30363</v>
      </c>
    </row>
    <row r="24" spans="1:13" x14ac:dyDescent="0.35">
      <c r="A24" s="11" t="s">
        <v>140</v>
      </c>
      <c r="B24" s="11" t="s">
        <v>141</v>
      </c>
      <c r="C24" s="11" t="s">
        <v>142</v>
      </c>
      <c r="D24" s="15" t="s">
        <v>123</v>
      </c>
      <c r="E24" s="3">
        <v>217</v>
      </c>
      <c r="F24" s="1" t="s">
        <v>39</v>
      </c>
      <c r="G24" s="14">
        <v>233.66931499999998</v>
      </c>
      <c r="H24" s="14">
        <v>341.09322499999996</v>
      </c>
      <c r="I24" s="14">
        <v>131.869595</v>
      </c>
      <c r="J24" s="14">
        <v>28.253664999999998</v>
      </c>
      <c r="K24" s="14">
        <v>31.739784999999998</v>
      </c>
      <c r="L24" s="14">
        <v>2.5916000000000001</v>
      </c>
      <c r="M24" s="11">
        <v>769.21718499999986</v>
      </c>
    </row>
    <row r="25" spans="1:13" x14ac:dyDescent="0.35">
      <c r="A25" s="11" t="s">
        <v>140</v>
      </c>
      <c r="B25" s="11" t="s">
        <v>141</v>
      </c>
      <c r="C25" s="11" t="s">
        <v>142</v>
      </c>
      <c r="D25" s="15" t="s">
        <v>123</v>
      </c>
      <c r="E25" s="3">
        <v>219</v>
      </c>
      <c r="F25" s="1" t="s">
        <v>42</v>
      </c>
      <c r="G25" s="14">
        <v>75.585894999999994</v>
      </c>
      <c r="H25" s="14">
        <v>261.10578999999996</v>
      </c>
      <c r="I25" s="14">
        <v>71.43724499999999</v>
      </c>
      <c r="J25" s="14">
        <v>53.566699999999997</v>
      </c>
      <c r="K25" s="14">
        <v>17.821429999999999</v>
      </c>
      <c r="L25" s="14">
        <v>0.54130999999999996</v>
      </c>
      <c r="M25" s="11">
        <v>480.05836999999997</v>
      </c>
    </row>
    <row r="26" spans="1:13" x14ac:dyDescent="0.35">
      <c r="A26" s="11" t="s">
        <v>140</v>
      </c>
      <c r="B26" s="11" t="s">
        <v>141</v>
      </c>
      <c r="C26" s="11" t="s">
        <v>142</v>
      </c>
      <c r="D26" s="15" t="s">
        <v>123</v>
      </c>
      <c r="E26" s="3">
        <v>223</v>
      </c>
      <c r="F26" s="1" t="s">
        <v>49</v>
      </c>
      <c r="G26" s="14">
        <v>96.397069999999999</v>
      </c>
      <c r="H26" s="14">
        <v>173.48462999999998</v>
      </c>
      <c r="I26" s="14">
        <v>14.552669999999999</v>
      </c>
      <c r="J26" s="14">
        <v>18.445294999999998</v>
      </c>
      <c r="K26" s="14">
        <v>17.19652</v>
      </c>
      <c r="L26" s="14">
        <v>1.2654949999999998</v>
      </c>
      <c r="M26" s="11">
        <v>321.34167999999994</v>
      </c>
    </row>
    <row r="27" spans="1:13" x14ac:dyDescent="0.35">
      <c r="A27" s="11" t="s">
        <v>140</v>
      </c>
      <c r="B27" s="11" t="s">
        <v>141</v>
      </c>
      <c r="C27" s="11" t="s">
        <v>142</v>
      </c>
      <c r="D27" s="15" t="s">
        <v>123</v>
      </c>
      <c r="E27" s="3">
        <v>230</v>
      </c>
      <c r="F27" s="1" t="s">
        <v>79</v>
      </c>
      <c r="G27" s="14">
        <v>190.13043500000001</v>
      </c>
      <c r="H27" s="14">
        <v>373.09007999999994</v>
      </c>
      <c r="I27" s="14">
        <v>65.337579999999988</v>
      </c>
      <c r="J27" s="14">
        <v>77.046804999999992</v>
      </c>
      <c r="K27" s="14">
        <v>17.557044999999999</v>
      </c>
      <c r="L27" s="14">
        <v>2.9019649999999997</v>
      </c>
      <c r="M27" s="11">
        <v>726.06390999999996</v>
      </c>
    </row>
    <row r="28" spans="1:13" x14ac:dyDescent="0.35">
      <c r="A28" s="11" t="s">
        <v>140</v>
      </c>
      <c r="B28" s="11" t="s">
        <v>141</v>
      </c>
      <c r="C28" s="11" t="s">
        <v>142</v>
      </c>
      <c r="D28" s="15" t="s">
        <v>123</v>
      </c>
      <c r="E28" s="3">
        <v>240</v>
      </c>
      <c r="F28" s="1" t="s">
        <v>16</v>
      </c>
      <c r="G28" s="14">
        <v>106.34756</v>
      </c>
      <c r="H28" s="14">
        <v>150.84993</v>
      </c>
      <c r="I28" s="14">
        <v>41.104030000000002</v>
      </c>
      <c r="J28" s="14">
        <v>37.97739</v>
      </c>
      <c r="K28" s="14">
        <v>22.834294999999997</v>
      </c>
      <c r="L28" s="14">
        <v>1.1097900000000001</v>
      </c>
      <c r="M28" s="11">
        <v>360.22299500000003</v>
      </c>
    </row>
    <row r="29" spans="1:13" x14ac:dyDescent="0.35">
      <c r="A29" s="11" t="s">
        <v>140</v>
      </c>
      <c r="B29" s="11" t="s">
        <v>141</v>
      </c>
      <c r="C29" s="11" t="s">
        <v>142</v>
      </c>
      <c r="D29" s="15" t="s">
        <v>123</v>
      </c>
      <c r="E29" s="3">
        <v>250</v>
      </c>
      <c r="F29" s="1" t="s">
        <v>27</v>
      </c>
      <c r="G29" s="14">
        <v>115.71911999999999</v>
      </c>
      <c r="H29" s="14">
        <v>284.27866499999999</v>
      </c>
      <c r="I29" s="14">
        <v>62.443975000000002</v>
      </c>
      <c r="J29" s="14">
        <v>18.596820000000001</v>
      </c>
      <c r="K29" s="14">
        <v>31.570494999999998</v>
      </c>
      <c r="L29" s="14">
        <v>1.6803599999999999</v>
      </c>
      <c r="M29" s="11">
        <v>514.28943499999991</v>
      </c>
    </row>
    <row r="30" spans="1:13" x14ac:dyDescent="0.35">
      <c r="A30" s="11" t="s">
        <v>140</v>
      </c>
      <c r="B30" s="11" t="s">
        <v>141</v>
      </c>
      <c r="C30" s="11" t="s">
        <v>142</v>
      </c>
      <c r="D30" s="15" t="s">
        <v>123</v>
      </c>
      <c r="E30" s="3">
        <v>253</v>
      </c>
      <c r="F30" s="1" t="s">
        <v>33</v>
      </c>
      <c r="G30" s="14">
        <v>191.18065999999996</v>
      </c>
      <c r="H30" s="14">
        <v>178.70544999999998</v>
      </c>
      <c r="I30" s="14">
        <v>31.743964999999996</v>
      </c>
      <c r="J30" s="14">
        <v>51.633449999999996</v>
      </c>
      <c r="K30" s="14">
        <v>28.751085</v>
      </c>
      <c r="L30" s="14">
        <v>2.4996399999999999</v>
      </c>
      <c r="M30" s="11">
        <v>484.51424999999989</v>
      </c>
    </row>
    <row r="31" spans="1:13" x14ac:dyDescent="0.35">
      <c r="A31" s="11" t="s">
        <v>140</v>
      </c>
      <c r="B31" s="11" t="s">
        <v>141</v>
      </c>
      <c r="C31" s="11" t="s">
        <v>142</v>
      </c>
      <c r="D31" s="15" t="s">
        <v>123</v>
      </c>
      <c r="E31" s="3">
        <v>259</v>
      </c>
      <c r="F31" s="1" t="s">
        <v>57</v>
      </c>
      <c r="G31" s="14">
        <v>230.59806</v>
      </c>
      <c r="H31" s="14">
        <v>285.32888999999994</v>
      </c>
      <c r="I31" s="14">
        <v>44.652850000000001</v>
      </c>
      <c r="J31" s="14">
        <v>35.207095000000002</v>
      </c>
      <c r="K31" s="14">
        <v>31.541234999999997</v>
      </c>
      <c r="L31" s="14">
        <v>1.7158899999999999</v>
      </c>
      <c r="M31" s="11">
        <v>629.04401999999993</v>
      </c>
    </row>
    <row r="32" spans="1:13" x14ac:dyDescent="0.35">
      <c r="A32" s="11" t="s">
        <v>140</v>
      </c>
      <c r="B32" s="11" t="s">
        <v>141</v>
      </c>
      <c r="C32" s="11" t="s">
        <v>142</v>
      </c>
      <c r="D32" s="15" t="s">
        <v>123</v>
      </c>
      <c r="E32" s="3">
        <v>260</v>
      </c>
      <c r="F32" s="1" t="s">
        <v>37</v>
      </c>
      <c r="G32" s="14">
        <v>68.983584999999991</v>
      </c>
      <c r="H32" s="14">
        <v>180.68154499999997</v>
      </c>
      <c r="I32" s="14">
        <v>36.391079999999995</v>
      </c>
      <c r="J32" s="14">
        <v>33.083655</v>
      </c>
      <c r="K32" s="14">
        <v>18.003259999999997</v>
      </c>
      <c r="L32" s="14">
        <v>0.41172999999999998</v>
      </c>
      <c r="M32" s="11">
        <v>337.55485499999998</v>
      </c>
    </row>
    <row r="33" spans="1:13" x14ac:dyDescent="0.35">
      <c r="A33" s="11" t="s">
        <v>140</v>
      </c>
      <c r="B33" s="11" t="s">
        <v>141</v>
      </c>
      <c r="C33" s="11" t="s">
        <v>142</v>
      </c>
      <c r="D33" s="15" t="s">
        <v>123</v>
      </c>
      <c r="E33" s="3">
        <v>265</v>
      </c>
      <c r="F33" s="1" t="s">
        <v>78</v>
      </c>
      <c r="G33" s="14">
        <v>247.94296999999997</v>
      </c>
      <c r="H33" s="14">
        <v>343.12574999999998</v>
      </c>
      <c r="I33" s="14">
        <v>65.355345</v>
      </c>
      <c r="J33" s="14">
        <v>29.966419999999999</v>
      </c>
      <c r="K33" s="14">
        <v>24.582579999999997</v>
      </c>
      <c r="L33" s="14">
        <v>4.1601449999999991</v>
      </c>
      <c r="M33" s="11">
        <v>715.13320999999985</v>
      </c>
    </row>
    <row r="34" spans="1:13" x14ac:dyDescent="0.35">
      <c r="A34" s="11" t="s">
        <v>140</v>
      </c>
      <c r="B34" s="11" t="s">
        <v>141</v>
      </c>
      <c r="C34" s="11" t="s">
        <v>142</v>
      </c>
      <c r="D34" s="15" t="s">
        <v>123</v>
      </c>
      <c r="E34" s="3">
        <v>269</v>
      </c>
      <c r="F34" s="1" t="s">
        <v>86</v>
      </c>
      <c r="G34" s="14">
        <v>70.806065000000004</v>
      </c>
      <c r="H34" s="14">
        <v>96.631149999999991</v>
      </c>
      <c r="I34" s="14">
        <v>17.828744999999998</v>
      </c>
      <c r="J34" s="14">
        <v>11.222254999999999</v>
      </c>
      <c r="K34" s="14">
        <v>11.757295000000001</v>
      </c>
      <c r="L34" s="14">
        <v>0.66461999999999999</v>
      </c>
      <c r="M34" s="11">
        <v>208.91012999999998</v>
      </c>
    </row>
    <row r="35" spans="1:13" x14ac:dyDescent="0.35">
      <c r="A35" s="11" t="s">
        <v>140</v>
      </c>
      <c r="B35" s="11" t="s">
        <v>141</v>
      </c>
      <c r="C35" s="11" t="s">
        <v>142</v>
      </c>
      <c r="D35" s="15" t="s">
        <v>123</v>
      </c>
      <c r="E35" s="3">
        <v>270</v>
      </c>
      <c r="F35" s="1" t="s">
        <v>34</v>
      </c>
      <c r="G35" s="14">
        <v>105.41228499999998</v>
      </c>
      <c r="H35" s="14">
        <v>257.96974499999999</v>
      </c>
      <c r="I35" s="14">
        <v>89.95882499999999</v>
      </c>
      <c r="J35" s="14">
        <v>43.876414999999994</v>
      </c>
      <c r="K35" s="14">
        <v>26.324594999999999</v>
      </c>
      <c r="L35" s="14">
        <v>1.0335049999999999</v>
      </c>
      <c r="M35" s="11">
        <v>524.57537000000002</v>
      </c>
    </row>
    <row r="36" spans="1:13" x14ac:dyDescent="0.35">
      <c r="A36" s="11" t="s">
        <v>140</v>
      </c>
      <c r="B36" s="11" t="s">
        <v>141</v>
      </c>
      <c r="C36" s="11" t="s">
        <v>142</v>
      </c>
      <c r="D36" s="15" t="s">
        <v>123</v>
      </c>
      <c r="E36" s="3">
        <v>306</v>
      </c>
      <c r="F36" s="1" t="s">
        <v>73</v>
      </c>
      <c r="G36" s="14">
        <v>140.19511</v>
      </c>
      <c r="H36" s="14">
        <v>220.44692999999998</v>
      </c>
      <c r="I36" s="14">
        <v>40.489570000000001</v>
      </c>
      <c r="J36" s="14">
        <v>13.29031</v>
      </c>
      <c r="K36" s="14">
        <v>23.471744999999999</v>
      </c>
      <c r="L36" s="14">
        <v>1.4191099999999999</v>
      </c>
      <c r="M36" s="11">
        <v>439.31277499999993</v>
      </c>
    </row>
    <row r="37" spans="1:13" x14ac:dyDescent="0.35">
      <c r="A37" s="11" t="s">
        <v>140</v>
      </c>
      <c r="B37" s="11" t="s">
        <v>141</v>
      </c>
      <c r="C37" s="11" t="s">
        <v>142</v>
      </c>
      <c r="D37" s="15" t="s">
        <v>123</v>
      </c>
      <c r="E37" s="3">
        <v>316</v>
      </c>
      <c r="F37" s="1" t="s">
        <v>44</v>
      </c>
      <c r="G37" s="14">
        <v>215.875055</v>
      </c>
      <c r="H37" s="14">
        <v>257.20166999999998</v>
      </c>
      <c r="I37" s="14">
        <v>121.11445499999999</v>
      </c>
      <c r="J37" s="14">
        <v>23.61909</v>
      </c>
      <c r="K37" s="14">
        <v>24.965049999999998</v>
      </c>
      <c r="L37" s="14">
        <v>3.8215649999999997</v>
      </c>
      <c r="M37" s="11">
        <v>646.59688500000004</v>
      </c>
    </row>
    <row r="38" spans="1:13" x14ac:dyDescent="0.35">
      <c r="A38" s="11" t="s">
        <v>140</v>
      </c>
      <c r="B38" s="11" t="s">
        <v>141</v>
      </c>
      <c r="C38" s="11" t="s">
        <v>142</v>
      </c>
      <c r="D38" s="15" t="s">
        <v>123</v>
      </c>
      <c r="E38" s="3">
        <v>320</v>
      </c>
      <c r="F38" s="1" t="s">
        <v>21</v>
      </c>
      <c r="G38" s="14">
        <v>110.73237999999999</v>
      </c>
      <c r="H38" s="14">
        <v>181.19672999999997</v>
      </c>
      <c r="I38" s="14">
        <v>23.022394999999996</v>
      </c>
      <c r="J38" s="14">
        <v>19.031539999999996</v>
      </c>
      <c r="K38" s="14">
        <v>19.714969999999997</v>
      </c>
      <c r="L38" s="14">
        <v>0.99588499999999991</v>
      </c>
      <c r="M38" s="11">
        <v>354.69389999999999</v>
      </c>
    </row>
    <row r="39" spans="1:13" x14ac:dyDescent="0.35">
      <c r="A39" s="11" t="s">
        <v>140</v>
      </c>
      <c r="B39" s="11" t="s">
        <v>141</v>
      </c>
      <c r="C39" s="11" t="s">
        <v>142</v>
      </c>
      <c r="D39" s="15" t="s">
        <v>123</v>
      </c>
      <c r="E39" s="3">
        <v>326</v>
      </c>
      <c r="F39" s="1" t="s">
        <v>53</v>
      </c>
      <c r="G39" s="14">
        <v>209.43053999999998</v>
      </c>
      <c r="H39" s="14">
        <v>224.30924999999996</v>
      </c>
      <c r="I39" s="14">
        <v>52.267764999999997</v>
      </c>
      <c r="J39" s="14">
        <v>9.4436649999999993</v>
      </c>
      <c r="K39" s="14">
        <v>0</v>
      </c>
      <c r="L39" s="14">
        <v>2.3637899999999998</v>
      </c>
      <c r="M39" s="11">
        <v>497.81500999999997</v>
      </c>
    </row>
    <row r="40" spans="1:13" x14ac:dyDescent="0.35">
      <c r="A40" s="11" t="s">
        <v>140</v>
      </c>
      <c r="B40" s="11" t="s">
        <v>141</v>
      </c>
      <c r="C40" s="11" t="s">
        <v>142</v>
      </c>
      <c r="D40" s="15" t="s">
        <v>123</v>
      </c>
      <c r="E40" s="3">
        <v>329</v>
      </c>
      <c r="F40" s="1" t="s">
        <v>77</v>
      </c>
      <c r="G40" s="14">
        <v>106.983965</v>
      </c>
      <c r="H40" s="14">
        <v>166.51656999999997</v>
      </c>
      <c r="I40" s="14">
        <v>19.49343</v>
      </c>
      <c r="J40" s="14">
        <v>6.0704050000000001</v>
      </c>
      <c r="K40" s="14">
        <v>8.730974999999999</v>
      </c>
      <c r="L40" s="14">
        <v>0.57892999999999994</v>
      </c>
      <c r="M40" s="11">
        <v>308.37427499999995</v>
      </c>
    </row>
    <row r="41" spans="1:13" x14ac:dyDescent="0.35">
      <c r="A41" s="11" t="s">
        <v>140</v>
      </c>
      <c r="B41" s="11" t="s">
        <v>141</v>
      </c>
      <c r="C41" s="11" t="s">
        <v>142</v>
      </c>
      <c r="D41" s="15" t="s">
        <v>123</v>
      </c>
      <c r="E41" s="3">
        <v>330</v>
      </c>
      <c r="F41" s="1" t="s">
        <v>85</v>
      </c>
      <c r="G41" s="14">
        <v>286.24430999999998</v>
      </c>
      <c r="H41" s="14">
        <v>301.498175</v>
      </c>
      <c r="I41" s="14">
        <v>95.287279999999996</v>
      </c>
      <c r="J41" s="14">
        <v>86.129944999999992</v>
      </c>
      <c r="K41" s="14">
        <v>26.730054999999997</v>
      </c>
      <c r="L41" s="14">
        <v>3.0942449999999999</v>
      </c>
      <c r="M41" s="11">
        <v>798.98401000000001</v>
      </c>
    </row>
    <row r="42" spans="1:13" x14ac:dyDescent="0.35">
      <c r="A42" s="11" t="s">
        <v>140</v>
      </c>
      <c r="B42" s="11" t="s">
        <v>141</v>
      </c>
      <c r="C42" s="11" t="s">
        <v>142</v>
      </c>
      <c r="D42" s="15" t="s">
        <v>123</v>
      </c>
      <c r="E42" s="3">
        <v>336</v>
      </c>
      <c r="F42" s="1" t="s">
        <v>88</v>
      </c>
      <c r="G42" s="14">
        <v>98.614559999999997</v>
      </c>
      <c r="H42" s="14">
        <v>88.518814999999989</v>
      </c>
      <c r="I42" s="14">
        <v>23.297229999999999</v>
      </c>
      <c r="J42" s="14">
        <v>18.080590000000001</v>
      </c>
      <c r="K42" s="14">
        <v>11.276594999999999</v>
      </c>
      <c r="L42" s="14">
        <v>1.5309249999999999</v>
      </c>
      <c r="M42" s="11">
        <v>241.318715</v>
      </c>
    </row>
    <row r="43" spans="1:13" x14ac:dyDescent="0.35">
      <c r="A43" s="11" t="s">
        <v>140</v>
      </c>
      <c r="B43" s="11" t="s">
        <v>141</v>
      </c>
      <c r="C43" s="11" t="s">
        <v>142</v>
      </c>
      <c r="D43" s="15" t="s">
        <v>123</v>
      </c>
      <c r="E43" s="3">
        <v>340</v>
      </c>
      <c r="F43" s="1" t="s">
        <v>87</v>
      </c>
      <c r="G43" s="14">
        <v>108.049865</v>
      </c>
      <c r="H43" s="14">
        <v>133.67430999999999</v>
      </c>
      <c r="I43" s="14">
        <v>26.694524999999999</v>
      </c>
      <c r="J43" s="14">
        <v>16.838085</v>
      </c>
      <c r="K43" s="14">
        <v>9.7602999999999991</v>
      </c>
      <c r="L43" s="14">
        <v>1.40448</v>
      </c>
      <c r="M43" s="11">
        <v>296.42156499999993</v>
      </c>
    </row>
    <row r="44" spans="1:13" x14ac:dyDescent="0.35">
      <c r="A44" s="11" t="s">
        <v>140</v>
      </c>
      <c r="B44" s="11" t="s">
        <v>141</v>
      </c>
      <c r="C44" s="11" t="s">
        <v>142</v>
      </c>
      <c r="D44" s="15" t="s">
        <v>123</v>
      </c>
      <c r="E44" s="3">
        <v>350</v>
      </c>
      <c r="F44" s="1" t="s">
        <v>59</v>
      </c>
      <c r="G44" s="14">
        <v>56.332814999999997</v>
      </c>
      <c r="H44" s="14">
        <v>124.89212999999999</v>
      </c>
      <c r="I44" s="14">
        <v>34.420209999999997</v>
      </c>
      <c r="J44" s="14">
        <v>6.30762</v>
      </c>
      <c r="K44" s="14">
        <v>11.54725</v>
      </c>
      <c r="L44" s="14">
        <v>0.68552000000000002</v>
      </c>
      <c r="M44" s="11">
        <v>234.18554499999996</v>
      </c>
    </row>
    <row r="45" spans="1:13" x14ac:dyDescent="0.35">
      <c r="A45" s="11" t="s">
        <v>140</v>
      </c>
      <c r="B45" s="11" t="s">
        <v>141</v>
      </c>
      <c r="C45" s="11" t="s">
        <v>142</v>
      </c>
      <c r="D45" s="15" t="s">
        <v>123</v>
      </c>
      <c r="E45" s="3">
        <v>360</v>
      </c>
      <c r="F45" s="1" t="s">
        <v>61</v>
      </c>
      <c r="G45" s="14">
        <v>141.56301499999998</v>
      </c>
      <c r="H45" s="14">
        <v>285.04255999999998</v>
      </c>
      <c r="I45" s="14">
        <v>99.193489999999997</v>
      </c>
      <c r="J45" s="14">
        <v>14.950814999999999</v>
      </c>
      <c r="K45" s="14">
        <v>22.981639999999999</v>
      </c>
      <c r="L45" s="14">
        <v>1.6009399999999998</v>
      </c>
      <c r="M45" s="11">
        <v>565.33245999999997</v>
      </c>
    </row>
    <row r="46" spans="1:13" x14ac:dyDescent="0.35">
      <c r="A46" s="11" t="s">
        <v>140</v>
      </c>
      <c r="B46" s="11" t="s">
        <v>141</v>
      </c>
      <c r="C46" s="11" t="s">
        <v>142</v>
      </c>
      <c r="D46" s="15" t="s">
        <v>123</v>
      </c>
      <c r="E46" s="3">
        <v>370</v>
      </c>
      <c r="F46" s="1" t="s">
        <v>70</v>
      </c>
      <c r="G46" s="14">
        <v>268.19088999999997</v>
      </c>
      <c r="H46" s="14">
        <v>438.715035</v>
      </c>
      <c r="I46" s="14">
        <v>78.891229999999993</v>
      </c>
      <c r="J46" s="14">
        <v>3.57599</v>
      </c>
      <c r="K46" s="14">
        <v>35.563439999999993</v>
      </c>
      <c r="L46" s="14">
        <v>3.3293699999999999</v>
      </c>
      <c r="M46" s="11">
        <v>828.26595500000008</v>
      </c>
    </row>
    <row r="47" spans="1:13" x14ac:dyDescent="0.35">
      <c r="A47" s="11" t="s">
        <v>140</v>
      </c>
      <c r="B47" s="11" t="s">
        <v>141</v>
      </c>
      <c r="C47" s="11" t="s">
        <v>142</v>
      </c>
      <c r="D47" s="15" t="s">
        <v>123</v>
      </c>
      <c r="E47" s="3">
        <v>376</v>
      </c>
      <c r="F47" s="1" t="s">
        <v>35</v>
      </c>
      <c r="G47" s="14">
        <v>159.16708499999999</v>
      </c>
      <c r="H47" s="14">
        <v>250.18971999999997</v>
      </c>
      <c r="I47" s="14">
        <v>166.42565500000001</v>
      </c>
      <c r="J47" s="14">
        <v>53.209309999999995</v>
      </c>
      <c r="K47" s="14">
        <v>33.21846</v>
      </c>
      <c r="L47" s="14">
        <v>2.7190899999999996</v>
      </c>
      <c r="M47" s="11">
        <v>664.92931999999996</v>
      </c>
    </row>
    <row r="48" spans="1:13" x14ac:dyDescent="0.35">
      <c r="A48" s="11" t="s">
        <v>140</v>
      </c>
      <c r="B48" s="11" t="s">
        <v>141</v>
      </c>
      <c r="C48" s="11" t="s">
        <v>142</v>
      </c>
      <c r="D48" s="15" t="s">
        <v>123</v>
      </c>
      <c r="E48" s="3">
        <v>390</v>
      </c>
      <c r="F48" s="1" t="s">
        <v>102</v>
      </c>
      <c r="G48" s="14">
        <v>188.60473499999998</v>
      </c>
      <c r="H48" s="14">
        <v>254.10637999999997</v>
      </c>
      <c r="I48" s="14">
        <v>50.249869999999994</v>
      </c>
      <c r="J48" s="14">
        <v>24.124869999999998</v>
      </c>
      <c r="K48" s="14">
        <v>23.870934999999999</v>
      </c>
      <c r="L48" s="14">
        <v>2.8758399999999997</v>
      </c>
      <c r="M48" s="11">
        <v>543.83262999999999</v>
      </c>
    </row>
    <row r="49" spans="1:13" x14ac:dyDescent="0.35">
      <c r="A49" s="11" t="s">
        <v>140</v>
      </c>
      <c r="B49" s="11" t="s">
        <v>141</v>
      </c>
      <c r="C49" s="11" t="s">
        <v>142</v>
      </c>
      <c r="D49" s="15" t="s">
        <v>123</v>
      </c>
      <c r="E49" s="3">
        <v>400</v>
      </c>
      <c r="F49" s="1" t="s">
        <v>11</v>
      </c>
      <c r="G49" s="14">
        <v>129.84856499999998</v>
      </c>
      <c r="H49" s="14">
        <v>261.37121999999999</v>
      </c>
      <c r="I49" s="14">
        <v>95.875614999999996</v>
      </c>
      <c r="J49" s="14">
        <v>49.121269999999996</v>
      </c>
      <c r="K49" s="14">
        <v>20.337789999999998</v>
      </c>
      <c r="L49" s="14">
        <v>1.79531</v>
      </c>
      <c r="M49" s="11">
        <v>558.34977000000003</v>
      </c>
    </row>
    <row r="50" spans="1:13" x14ac:dyDescent="0.35">
      <c r="A50" s="11" t="s">
        <v>140</v>
      </c>
      <c r="B50" s="11" t="s">
        <v>141</v>
      </c>
      <c r="C50" s="11" t="s">
        <v>142</v>
      </c>
      <c r="D50" s="15" t="s">
        <v>123</v>
      </c>
      <c r="E50" s="3">
        <v>410</v>
      </c>
      <c r="F50" s="1" t="s">
        <v>65</v>
      </c>
      <c r="G50" s="14">
        <v>113.66256</v>
      </c>
      <c r="H50" s="14">
        <v>187.81680499999999</v>
      </c>
      <c r="I50" s="14">
        <v>55.548019999999994</v>
      </c>
      <c r="J50" s="14">
        <v>11.708179999999999</v>
      </c>
      <c r="K50" s="14">
        <v>7.5804299999999998</v>
      </c>
      <c r="L50" s="14">
        <v>1.8538299999999999</v>
      </c>
      <c r="M50" s="11">
        <v>378.16982499999995</v>
      </c>
    </row>
    <row r="51" spans="1:13" x14ac:dyDescent="0.35">
      <c r="A51" s="11" t="s">
        <v>140</v>
      </c>
      <c r="B51" s="11" t="s">
        <v>141</v>
      </c>
      <c r="C51" s="11" t="s">
        <v>142</v>
      </c>
      <c r="D51" s="15" t="s">
        <v>123</v>
      </c>
      <c r="E51" s="3">
        <v>420</v>
      </c>
      <c r="F51" s="1" t="s">
        <v>7</v>
      </c>
      <c r="G51" s="14">
        <v>114.65217499999999</v>
      </c>
      <c r="H51" s="14">
        <v>183.91790999999998</v>
      </c>
      <c r="I51" s="14">
        <v>34.538294999999998</v>
      </c>
      <c r="J51" s="14">
        <v>36.063994999999998</v>
      </c>
      <c r="K51" s="14">
        <v>18.982424999999999</v>
      </c>
      <c r="L51" s="14">
        <v>3.079615</v>
      </c>
      <c r="M51" s="11">
        <v>391.2344149999999</v>
      </c>
    </row>
    <row r="52" spans="1:13" x14ac:dyDescent="0.35">
      <c r="A52" s="11" t="s">
        <v>140</v>
      </c>
      <c r="B52" s="11" t="s">
        <v>141</v>
      </c>
      <c r="C52" s="11" t="s">
        <v>142</v>
      </c>
      <c r="D52" s="15" t="s">
        <v>123</v>
      </c>
      <c r="E52" s="3">
        <v>430</v>
      </c>
      <c r="F52" s="1" t="s">
        <v>29</v>
      </c>
      <c r="G52" s="14">
        <v>141.395815</v>
      </c>
      <c r="H52" s="14">
        <v>226.71588499999999</v>
      </c>
      <c r="I52" s="14">
        <v>99.259325000000004</v>
      </c>
      <c r="J52" s="14">
        <v>26.120819999999998</v>
      </c>
      <c r="K52" s="14">
        <v>31.831744999999998</v>
      </c>
      <c r="L52" s="14">
        <v>2.1035849999999998</v>
      </c>
      <c r="M52" s="11">
        <v>527.42717499999992</v>
      </c>
    </row>
    <row r="53" spans="1:13" x14ac:dyDescent="0.35">
      <c r="A53" s="11" t="s">
        <v>140</v>
      </c>
      <c r="B53" s="11" t="s">
        <v>141</v>
      </c>
      <c r="C53" s="11" t="s">
        <v>142</v>
      </c>
      <c r="D53" s="15" t="s">
        <v>123</v>
      </c>
      <c r="E53" s="3">
        <v>440</v>
      </c>
      <c r="F53" s="1" t="s">
        <v>54</v>
      </c>
      <c r="G53" s="14">
        <v>55.958704999999995</v>
      </c>
      <c r="H53" s="14">
        <v>146.77338499999999</v>
      </c>
      <c r="I53" s="14">
        <v>47.590344999999992</v>
      </c>
      <c r="J53" s="14">
        <v>7.6535799999999998</v>
      </c>
      <c r="K53" s="14">
        <v>12.834689999999998</v>
      </c>
      <c r="L53" s="14">
        <v>1.2310099999999999</v>
      </c>
      <c r="M53" s="11">
        <v>272.04171500000001</v>
      </c>
    </row>
    <row r="54" spans="1:13" x14ac:dyDescent="0.35">
      <c r="A54" s="11" t="s">
        <v>140</v>
      </c>
      <c r="B54" s="11" t="s">
        <v>141</v>
      </c>
      <c r="C54" s="11" t="s">
        <v>142</v>
      </c>
      <c r="D54" s="15" t="s">
        <v>123</v>
      </c>
      <c r="E54" s="3">
        <v>450</v>
      </c>
      <c r="F54" s="1" t="s">
        <v>69</v>
      </c>
      <c r="G54" s="14">
        <v>103.63578499999998</v>
      </c>
      <c r="H54" s="14">
        <v>138.05077</v>
      </c>
      <c r="I54" s="14">
        <v>69.036879999999996</v>
      </c>
      <c r="J54" s="14">
        <v>39.88138</v>
      </c>
      <c r="K54" s="14">
        <v>19.085879999999996</v>
      </c>
      <c r="L54" s="14">
        <v>2.4860549999999999</v>
      </c>
      <c r="M54" s="11">
        <v>372.17674999999997</v>
      </c>
    </row>
    <row r="55" spans="1:13" x14ac:dyDescent="0.35">
      <c r="A55" s="11" t="s">
        <v>140</v>
      </c>
      <c r="B55" s="11" t="s">
        <v>141</v>
      </c>
      <c r="C55" s="11" t="s">
        <v>142</v>
      </c>
      <c r="D55" s="15" t="s">
        <v>123</v>
      </c>
      <c r="E55" s="3">
        <v>461</v>
      </c>
      <c r="F55" s="1" t="s">
        <v>72</v>
      </c>
      <c r="G55" s="14">
        <v>496.42411499999997</v>
      </c>
      <c r="H55" s="14">
        <v>690.53286500000002</v>
      </c>
      <c r="I55" s="14">
        <v>306.11498499999999</v>
      </c>
      <c r="J55" s="14">
        <v>73.504254999999986</v>
      </c>
      <c r="K55" s="14">
        <v>66.045045000000002</v>
      </c>
      <c r="L55" s="14">
        <v>8.7623249999999988</v>
      </c>
      <c r="M55" s="11">
        <v>1641.3835899999999</v>
      </c>
    </row>
    <row r="56" spans="1:13" x14ac:dyDescent="0.35">
      <c r="A56" s="11" t="s">
        <v>140</v>
      </c>
      <c r="B56" s="11" t="s">
        <v>141</v>
      </c>
      <c r="C56" s="11" t="s">
        <v>142</v>
      </c>
      <c r="D56" s="15" t="s">
        <v>123</v>
      </c>
      <c r="E56" s="3">
        <v>479</v>
      </c>
      <c r="F56" s="1" t="s">
        <v>90</v>
      </c>
      <c r="G56" s="14">
        <v>134.34101999999999</v>
      </c>
      <c r="H56" s="14">
        <v>341.72336000000001</v>
      </c>
      <c r="I56" s="14">
        <v>105.713245</v>
      </c>
      <c r="J56" s="14">
        <v>24.234594999999999</v>
      </c>
      <c r="K56" s="14">
        <v>19.962634999999999</v>
      </c>
      <c r="L56" s="14">
        <v>2.8016450000000002</v>
      </c>
      <c r="M56" s="11">
        <v>628.77650000000006</v>
      </c>
    </row>
    <row r="57" spans="1:13" x14ac:dyDescent="0.35">
      <c r="A57" s="11" t="s">
        <v>140</v>
      </c>
      <c r="B57" s="11" t="s">
        <v>141</v>
      </c>
      <c r="C57" s="11" t="s">
        <v>142</v>
      </c>
      <c r="D57" s="15" t="s">
        <v>123</v>
      </c>
      <c r="E57" s="3">
        <v>480</v>
      </c>
      <c r="F57" s="1" t="s">
        <v>115</v>
      </c>
      <c r="G57" s="14">
        <v>91.226409999999987</v>
      </c>
      <c r="H57" s="14">
        <v>132.47569499999997</v>
      </c>
      <c r="I57" s="14">
        <v>22.857285000000001</v>
      </c>
      <c r="J57" s="14">
        <v>26.141719999999996</v>
      </c>
      <c r="K57" s="14">
        <v>8.995359999999998</v>
      </c>
      <c r="L57" s="14">
        <v>1.6667749999999999</v>
      </c>
      <c r="M57" s="11">
        <v>283.36324499999995</v>
      </c>
    </row>
    <row r="58" spans="1:13" x14ac:dyDescent="0.35">
      <c r="A58" s="11" t="s">
        <v>140</v>
      </c>
      <c r="B58" s="11" t="s">
        <v>141</v>
      </c>
      <c r="C58" s="11" t="s">
        <v>142</v>
      </c>
      <c r="D58" s="15" t="s">
        <v>123</v>
      </c>
      <c r="E58" s="3">
        <v>482</v>
      </c>
      <c r="F58" s="1" t="s">
        <v>58</v>
      </c>
      <c r="G58" s="14">
        <v>73.900310000000005</v>
      </c>
      <c r="H58" s="14">
        <v>128.40751</v>
      </c>
      <c r="I58" s="14">
        <v>28.374884999999999</v>
      </c>
      <c r="J58" s="14">
        <v>11.575464999999998</v>
      </c>
      <c r="K58" s="14">
        <v>8.2743099999999998</v>
      </c>
      <c r="L58" s="14">
        <v>0.45771000000000001</v>
      </c>
      <c r="M58" s="11">
        <v>250.99019000000001</v>
      </c>
    </row>
    <row r="59" spans="1:13" x14ac:dyDescent="0.35">
      <c r="A59" s="11" t="s">
        <v>140</v>
      </c>
      <c r="B59" s="11" t="s">
        <v>141</v>
      </c>
      <c r="C59" s="11" t="s">
        <v>142</v>
      </c>
      <c r="D59" s="15" t="s">
        <v>123</v>
      </c>
      <c r="E59" s="3">
        <v>492</v>
      </c>
      <c r="F59" s="1" t="s">
        <v>103</v>
      </c>
      <c r="G59" s="14">
        <v>19.578074999999998</v>
      </c>
      <c r="H59" s="14">
        <v>66.752510000000001</v>
      </c>
      <c r="I59" s="14">
        <v>15.968644999999999</v>
      </c>
      <c r="J59" s="14">
        <v>3.6397349999999995</v>
      </c>
      <c r="K59" s="14">
        <v>5.2406749999999995</v>
      </c>
      <c r="L59" s="14">
        <v>0.29782500000000001</v>
      </c>
      <c r="M59" s="11">
        <v>111.477465</v>
      </c>
    </row>
    <row r="60" spans="1:13" x14ac:dyDescent="0.35">
      <c r="A60" s="11" t="s">
        <v>140</v>
      </c>
      <c r="B60" s="11" t="s">
        <v>141</v>
      </c>
      <c r="C60" s="11" t="s">
        <v>142</v>
      </c>
      <c r="D60" s="15" t="s">
        <v>123</v>
      </c>
      <c r="E60" s="3">
        <v>510</v>
      </c>
      <c r="F60" s="1" t="s">
        <v>36</v>
      </c>
      <c r="G60" s="14">
        <v>168.24918</v>
      </c>
      <c r="H60" s="14">
        <v>277.26671499999998</v>
      </c>
      <c r="I60" s="14">
        <v>104.51671999999999</v>
      </c>
      <c r="J60" s="14">
        <v>14.495194999999999</v>
      </c>
      <c r="K60" s="14">
        <v>25.609814999999998</v>
      </c>
      <c r="L60" s="14">
        <v>2.3815549999999996</v>
      </c>
      <c r="M60" s="11">
        <v>592.51918000000001</v>
      </c>
    </row>
    <row r="61" spans="1:13" x14ac:dyDescent="0.35">
      <c r="A61" s="11" t="s">
        <v>140</v>
      </c>
      <c r="B61" s="11" t="s">
        <v>141</v>
      </c>
      <c r="C61" s="11" t="s">
        <v>142</v>
      </c>
      <c r="D61" s="15" t="s">
        <v>123</v>
      </c>
      <c r="E61" s="3">
        <v>530</v>
      </c>
      <c r="F61" s="1" t="s">
        <v>10</v>
      </c>
      <c r="G61" s="14">
        <v>46.114804999999997</v>
      </c>
      <c r="H61" s="14">
        <v>181.54680500000001</v>
      </c>
      <c r="I61" s="14">
        <v>37.037934999999997</v>
      </c>
      <c r="J61" s="14">
        <v>1.303115</v>
      </c>
      <c r="K61" s="14">
        <v>20.181039999999996</v>
      </c>
      <c r="L61" s="14">
        <v>1.1223299999999998</v>
      </c>
      <c r="M61" s="11">
        <v>287.30602999999996</v>
      </c>
    </row>
    <row r="62" spans="1:13" x14ac:dyDescent="0.35">
      <c r="A62" s="11" t="s">
        <v>140</v>
      </c>
      <c r="B62" s="11" t="s">
        <v>141</v>
      </c>
      <c r="C62" s="11" t="s">
        <v>142</v>
      </c>
      <c r="D62" s="15" t="s">
        <v>123</v>
      </c>
      <c r="E62" s="3">
        <v>540</v>
      </c>
      <c r="F62" s="1" t="s">
        <v>92</v>
      </c>
      <c r="G62" s="14">
        <v>200.44144999999997</v>
      </c>
      <c r="H62" s="14">
        <v>394.18026999999995</v>
      </c>
      <c r="I62" s="14">
        <v>193.05747999999997</v>
      </c>
      <c r="J62" s="14">
        <v>25.572195000000001</v>
      </c>
      <c r="K62" s="14">
        <v>36.908354999999993</v>
      </c>
      <c r="L62" s="14">
        <v>3.1099199999999998</v>
      </c>
      <c r="M62" s="11">
        <v>853.26966999999979</v>
      </c>
    </row>
    <row r="63" spans="1:13" x14ac:dyDescent="0.35">
      <c r="A63" s="11" t="s">
        <v>140</v>
      </c>
      <c r="B63" s="11" t="s">
        <v>141</v>
      </c>
      <c r="C63" s="11" t="s">
        <v>142</v>
      </c>
      <c r="D63" s="15" t="s">
        <v>123</v>
      </c>
      <c r="E63" s="3">
        <v>550</v>
      </c>
      <c r="F63" s="1" t="s">
        <v>94</v>
      </c>
      <c r="G63" s="14">
        <v>115.24782499999999</v>
      </c>
      <c r="H63" s="14">
        <v>194.82771</v>
      </c>
      <c r="I63" s="14">
        <v>49.225769999999997</v>
      </c>
      <c r="J63" s="14">
        <v>28.289194999999999</v>
      </c>
      <c r="K63" s="14">
        <v>22.733974999999997</v>
      </c>
      <c r="L63" s="14">
        <v>2.358565</v>
      </c>
      <c r="M63" s="11">
        <v>412.68304000000001</v>
      </c>
    </row>
    <row r="64" spans="1:13" x14ac:dyDescent="0.35">
      <c r="A64" s="11" t="s">
        <v>140</v>
      </c>
      <c r="B64" s="11" t="s">
        <v>141</v>
      </c>
      <c r="C64" s="11" t="s">
        <v>142</v>
      </c>
      <c r="D64" s="15" t="s">
        <v>123</v>
      </c>
      <c r="E64" s="3">
        <v>561</v>
      </c>
      <c r="F64" s="1" t="s">
        <v>17</v>
      </c>
      <c r="G64" s="14">
        <v>295.46225500000003</v>
      </c>
      <c r="H64" s="14">
        <v>594.57364999999993</v>
      </c>
      <c r="I64" s="14">
        <v>190.79400999999999</v>
      </c>
      <c r="J64" s="14">
        <v>14.052115000000001</v>
      </c>
      <c r="K64" s="14">
        <v>72.250254999999996</v>
      </c>
      <c r="L64" s="14">
        <v>7.7737549999999995</v>
      </c>
      <c r="M64" s="11">
        <v>1174.9060399999998</v>
      </c>
    </row>
    <row r="65" spans="1:13" x14ac:dyDescent="0.35">
      <c r="A65" s="11" t="s">
        <v>140</v>
      </c>
      <c r="B65" s="11" t="s">
        <v>141</v>
      </c>
      <c r="C65" s="11" t="s">
        <v>142</v>
      </c>
      <c r="D65" s="15" t="s">
        <v>123</v>
      </c>
      <c r="E65" s="3">
        <v>563</v>
      </c>
      <c r="F65" s="1" t="s">
        <v>18</v>
      </c>
      <c r="G65" s="14">
        <v>12.766764999999999</v>
      </c>
      <c r="H65" s="14">
        <v>30.530719999999999</v>
      </c>
      <c r="I65" s="14">
        <v>6.0024799999999994</v>
      </c>
      <c r="J65" s="14">
        <v>5.1372199999999992</v>
      </c>
      <c r="K65" s="14">
        <v>3.3210099999999998</v>
      </c>
      <c r="L65" s="14">
        <v>0.10658999999999999</v>
      </c>
      <c r="M65" s="11">
        <v>57.864784999999991</v>
      </c>
    </row>
    <row r="66" spans="1:13" x14ac:dyDescent="0.35">
      <c r="A66" s="11" t="s">
        <v>140</v>
      </c>
      <c r="B66" s="11" t="s">
        <v>141</v>
      </c>
      <c r="C66" s="11" t="s">
        <v>142</v>
      </c>
      <c r="D66" s="15" t="s">
        <v>123</v>
      </c>
      <c r="E66" s="3">
        <v>573</v>
      </c>
      <c r="F66" s="1" t="s">
        <v>97</v>
      </c>
      <c r="G66" s="14">
        <v>123.56915999999998</v>
      </c>
      <c r="H66" s="14">
        <v>274.80678499999999</v>
      </c>
      <c r="I66" s="14">
        <v>52.291799999999995</v>
      </c>
      <c r="J66" s="14">
        <v>22.669184999999999</v>
      </c>
      <c r="K66" s="14">
        <v>30.914234999999998</v>
      </c>
      <c r="L66" s="14">
        <v>2.7870149999999998</v>
      </c>
      <c r="M66" s="11">
        <v>507.03817999999995</v>
      </c>
    </row>
    <row r="67" spans="1:13" x14ac:dyDescent="0.35">
      <c r="A67" s="11" t="s">
        <v>140</v>
      </c>
      <c r="B67" s="11" t="s">
        <v>141</v>
      </c>
      <c r="C67" s="11" t="s">
        <v>142</v>
      </c>
      <c r="D67" s="15" t="s">
        <v>123</v>
      </c>
      <c r="E67" s="3">
        <v>575</v>
      </c>
      <c r="F67" s="1" t="s">
        <v>98</v>
      </c>
      <c r="G67" s="14">
        <v>136.66509999999997</v>
      </c>
      <c r="H67" s="14">
        <v>177.67925999999997</v>
      </c>
      <c r="I67" s="14">
        <v>44.328899999999997</v>
      </c>
      <c r="J67" s="14">
        <v>45.884904999999996</v>
      </c>
      <c r="K67" s="14">
        <v>27.160594999999997</v>
      </c>
      <c r="L67" s="14">
        <v>1.8402449999999999</v>
      </c>
      <c r="M67" s="11">
        <v>433.5590049999999</v>
      </c>
    </row>
    <row r="68" spans="1:13" x14ac:dyDescent="0.35">
      <c r="A68" s="11" t="s">
        <v>140</v>
      </c>
      <c r="B68" s="11" t="s">
        <v>141</v>
      </c>
      <c r="C68" s="11" t="s">
        <v>142</v>
      </c>
      <c r="D68" s="15" t="s">
        <v>123</v>
      </c>
      <c r="E68" s="3">
        <v>580</v>
      </c>
      <c r="F68" s="1" t="s">
        <v>104</v>
      </c>
      <c r="G68" s="14">
        <v>181.27092499999998</v>
      </c>
      <c r="H68" s="14">
        <v>294.28767499999998</v>
      </c>
      <c r="I68" s="14">
        <v>109.75635</v>
      </c>
      <c r="J68" s="14">
        <v>4.8164049999999996</v>
      </c>
      <c r="K68" s="14">
        <v>48.887189999999997</v>
      </c>
      <c r="L68" s="14">
        <v>2.6542999999999997</v>
      </c>
      <c r="M68" s="11">
        <v>641.67284500000005</v>
      </c>
    </row>
    <row r="69" spans="1:13" x14ac:dyDescent="0.35">
      <c r="A69" s="11" t="s">
        <v>140</v>
      </c>
      <c r="B69" s="11" t="s">
        <v>141</v>
      </c>
      <c r="C69" s="11" t="s">
        <v>142</v>
      </c>
      <c r="D69" s="15" t="s">
        <v>123</v>
      </c>
      <c r="E69" s="3">
        <v>607</v>
      </c>
      <c r="F69" s="1" t="s">
        <v>24</v>
      </c>
      <c r="G69" s="14">
        <v>156.97781000000001</v>
      </c>
      <c r="H69" s="14">
        <v>257.87255999999996</v>
      </c>
      <c r="I69" s="14">
        <v>85.820625000000007</v>
      </c>
      <c r="J69" s="14">
        <v>36.941794999999999</v>
      </c>
      <c r="K69" s="14">
        <v>16.686559999999997</v>
      </c>
      <c r="L69" s="14">
        <v>3.0033300000000001</v>
      </c>
      <c r="M69" s="11">
        <v>557.30268000000001</v>
      </c>
    </row>
    <row r="70" spans="1:13" x14ac:dyDescent="0.35">
      <c r="A70" s="11" t="s">
        <v>140</v>
      </c>
      <c r="B70" s="11" t="s">
        <v>141</v>
      </c>
      <c r="C70" s="11" t="s">
        <v>142</v>
      </c>
      <c r="D70" s="15" t="s">
        <v>123</v>
      </c>
      <c r="E70" s="3">
        <v>615</v>
      </c>
      <c r="F70" s="1" t="s">
        <v>46</v>
      </c>
      <c r="G70" s="14">
        <v>188.78551999999999</v>
      </c>
      <c r="H70" s="14">
        <v>408.09444499999995</v>
      </c>
      <c r="I70" s="14">
        <v>139.2567</v>
      </c>
      <c r="J70" s="14">
        <v>22.714119999999998</v>
      </c>
      <c r="K70" s="14">
        <v>49.658399999999993</v>
      </c>
      <c r="L70" s="14">
        <v>2.3616999999999999</v>
      </c>
      <c r="M70" s="11">
        <v>810.87088500000004</v>
      </c>
    </row>
    <row r="71" spans="1:13" x14ac:dyDescent="0.35">
      <c r="A71" s="11" t="s">
        <v>140</v>
      </c>
      <c r="B71" s="11" t="s">
        <v>141</v>
      </c>
      <c r="C71" s="11" t="s">
        <v>142</v>
      </c>
      <c r="D71" s="15" t="s">
        <v>123</v>
      </c>
      <c r="E71" s="3">
        <v>621</v>
      </c>
      <c r="F71" s="1" t="s">
        <v>55</v>
      </c>
      <c r="G71" s="14">
        <v>212.8038</v>
      </c>
      <c r="H71" s="14">
        <v>376.88761</v>
      </c>
      <c r="I71" s="14">
        <v>154.80316499999998</v>
      </c>
      <c r="J71" s="14">
        <v>50.653239999999997</v>
      </c>
      <c r="K71" s="14">
        <v>32.775379999999998</v>
      </c>
      <c r="L71" s="14">
        <v>1.838155</v>
      </c>
      <c r="M71" s="11">
        <v>829.76134999999999</v>
      </c>
    </row>
    <row r="72" spans="1:13" x14ac:dyDescent="0.35">
      <c r="A72" s="11" t="s">
        <v>140</v>
      </c>
      <c r="B72" s="11" t="s">
        <v>141</v>
      </c>
      <c r="C72" s="11" t="s">
        <v>142</v>
      </c>
      <c r="D72" s="15" t="s">
        <v>123</v>
      </c>
      <c r="E72" s="3">
        <v>630</v>
      </c>
      <c r="F72" s="1" t="s">
        <v>99</v>
      </c>
      <c r="G72" s="14">
        <v>230.51759499999997</v>
      </c>
      <c r="H72" s="14">
        <v>415.99359999999996</v>
      </c>
      <c r="I72" s="14">
        <v>169.43002999999999</v>
      </c>
      <c r="J72" s="14">
        <v>62.895414999999993</v>
      </c>
      <c r="K72" s="14">
        <v>33.597794999999998</v>
      </c>
      <c r="L72" s="14">
        <v>5.5938849999999993</v>
      </c>
      <c r="M72" s="11">
        <v>918.02831999999989</v>
      </c>
    </row>
    <row r="73" spans="1:13" x14ac:dyDescent="0.35">
      <c r="A73" s="11" t="s">
        <v>140</v>
      </c>
      <c r="B73" s="11" t="s">
        <v>141</v>
      </c>
      <c r="C73" s="11" t="s">
        <v>142</v>
      </c>
      <c r="D73" s="15" t="s">
        <v>123</v>
      </c>
      <c r="E73" s="3">
        <v>657</v>
      </c>
      <c r="F73" s="1" t="s">
        <v>41</v>
      </c>
      <c r="G73" s="14">
        <v>155.41762499999999</v>
      </c>
      <c r="H73" s="14">
        <v>354.63433499999996</v>
      </c>
      <c r="I73" s="14">
        <v>92.025834999999987</v>
      </c>
      <c r="J73" s="14">
        <v>104.52298999999999</v>
      </c>
      <c r="K73" s="14">
        <v>27.072814999999999</v>
      </c>
      <c r="L73" s="14">
        <v>3.4631299999999996</v>
      </c>
      <c r="M73" s="11">
        <v>737.13672999999983</v>
      </c>
    </row>
    <row r="74" spans="1:13" x14ac:dyDescent="0.35">
      <c r="A74" s="11" t="s">
        <v>140</v>
      </c>
      <c r="B74" s="11" t="s">
        <v>141</v>
      </c>
      <c r="C74" s="11" t="s">
        <v>142</v>
      </c>
      <c r="D74" s="15" t="s">
        <v>123</v>
      </c>
      <c r="E74" s="3">
        <v>661</v>
      </c>
      <c r="F74" s="1" t="s">
        <v>45</v>
      </c>
      <c r="G74" s="14">
        <v>117.64087499999998</v>
      </c>
      <c r="H74" s="14">
        <v>273.94256999999999</v>
      </c>
      <c r="I74" s="14">
        <v>59.612024999999996</v>
      </c>
      <c r="J74" s="14">
        <v>13.475275</v>
      </c>
      <c r="K74" s="14">
        <v>21.357710000000001</v>
      </c>
      <c r="L74" s="14">
        <v>3.1214149999999998</v>
      </c>
      <c r="M74" s="11">
        <v>489.14987000000002</v>
      </c>
    </row>
    <row r="75" spans="1:13" x14ac:dyDescent="0.35">
      <c r="A75" s="11" t="s">
        <v>140</v>
      </c>
      <c r="B75" s="11" t="s">
        <v>141</v>
      </c>
      <c r="C75" s="11" t="s">
        <v>142</v>
      </c>
      <c r="D75" s="15" t="s">
        <v>123</v>
      </c>
      <c r="E75" s="3">
        <v>665</v>
      </c>
      <c r="F75" s="1" t="s">
        <v>60</v>
      </c>
      <c r="G75" s="14">
        <v>50.898814999999992</v>
      </c>
      <c r="H75" s="14">
        <v>105.22314</v>
      </c>
      <c r="I75" s="14">
        <v>32.745075</v>
      </c>
      <c r="J75" s="14">
        <v>12.186789999999998</v>
      </c>
      <c r="K75" s="14">
        <v>6.3274749999999997</v>
      </c>
      <c r="L75" s="14">
        <v>1.5455549999999998</v>
      </c>
      <c r="M75" s="11">
        <v>208.92685</v>
      </c>
    </row>
    <row r="76" spans="1:13" x14ac:dyDescent="0.35">
      <c r="A76" s="11" t="s">
        <v>140</v>
      </c>
      <c r="B76" s="11" t="s">
        <v>141</v>
      </c>
      <c r="C76" s="11" t="s">
        <v>142</v>
      </c>
      <c r="D76" s="15" t="s">
        <v>123</v>
      </c>
      <c r="E76" s="3">
        <v>671</v>
      </c>
      <c r="F76" s="1" t="s">
        <v>89</v>
      </c>
      <c r="G76" s="14">
        <v>63.696929999999995</v>
      </c>
      <c r="H76" s="14">
        <v>109.49718999999999</v>
      </c>
      <c r="I76" s="14">
        <v>34.050280000000001</v>
      </c>
      <c r="J76" s="14">
        <v>10.690349999999999</v>
      </c>
      <c r="K76" s="14">
        <v>7.9587199999999996</v>
      </c>
      <c r="L76" s="14">
        <v>0.23512499999999997</v>
      </c>
      <c r="M76" s="11">
        <v>226.12859499999999</v>
      </c>
    </row>
    <row r="77" spans="1:13" x14ac:dyDescent="0.35">
      <c r="A77" s="11" t="s">
        <v>140</v>
      </c>
      <c r="B77" s="11" t="s">
        <v>141</v>
      </c>
      <c r="C77" s="11" t="s">
        <v>142</v>
      </c>
      <c r="D77" s="15" t="s">
        <v>123</v>
      </c>
      <c r="E77" s="3">
        <v>706</v>
      </c>
      <c r="F77" s="1" t="s">
        <v>91</v>
      </c>
      <c r="G77" s="14">
        <v>180.17472000000001</v>
      </c>
      <c r="H77" s="14">
        <v>172.98616499999997</v>
      </c>
      <c r="I77" s="14">
        <v>53.795554999999993</v>
      </c>
      <c r="J77" s="14">
        <v>10.458359999999999</v>
      </c>
      <c r="K77" s="14">
        <v>14.663439999999998</v>
      </c>
      <c r="L77" s="14">
        <v>2.81941</v>
      </c>
      <c r="M77" s="11">
        <v>434.89765</v>
      </c>
    </row>
    <row r="78" spans="1:13" x14ac:dyDescent="0.35">
      <c r="A78" s="11" t="s">
        <v>140</v>
      </c>
      <c r="B78" s="11" t="s">
        <v>141</v>
      </c>
      <c r="C78" s="11" t="s">
        <v>142</v>
      </c>
      <c r="D78" s="15" t="s">
        <v>123</v>
      </c>
      <c r="E78" s="3">
        <v>707</v>
      </c>
      <c r="F78" s="1" t="s">
        <v>67</v>
      </c>
      <c r="G78" s="14">
        <v>116.14547999999999</v>
      </c>
      <c r="H78" s="14">
        <v>237.76362499999996</v>
      </c>
      <c r="I78" s="14">
        <v>48.732529999999997</v>
      </c>
      <c r="J78" s="14">
        <v>18.110894999999999</v>
      </c>
      <c r="K78" s="14">
        <v>16.568474999999999</v>
      </c>
      <c r="L78" s="14">
        <v>2.9051</v>
      </c>
      <c r="M78" s="11">
        <v>440.22610499999996</v>
      </c>
    </row>
    <row r="79" spans="1:13" x14ac:dyDescent="0.35">
      <c r="A79" s="11" t="s">
        <v>140</v>
      </c>
      <c r="B79" s="11" t="s">
        <v>141</v>
      </c>
      <c r="C79" s="11" t="s">
        <v>142</v>
      </c>
      <c r="D79" s="15" t="s">
        <v>123</v>
      </c>
      <c r="E79" s="3">
        <v>710</v>
      </c>
      <c r="F79" s="1" t="s">
        <v>19</v>
      </c>
      <c r="G79" s="14">
        <v>73.488579999999999</v>
      </c>
      <c r="H79" s="14">
        <v>180.75991999999999</v>
      </c>
      <c r="I79" s="14">
        <v>73.772819999999996</v>
      </c>
      <c r="J79" s="14">
        <v>28.067654999999998</v>
      </c>
      <c r="K79" s="14">
        <v>16.148384999999998</v>
      </c>
      <c r="L79" s="14">
        <v>2.6626599999999998</v>
      </c>
      <c r="M79" s="11">
        <v>374.90001999999998</v>
      </c>
    </row>
    <row r="80" spans="1:13" x14ac:dyDescent="0.35">
      <c r="A80" s="11" t="s">
        <v>140</v>
      </c>
      <c r="B80" s="11" t="s">
        <v>141</v>
      </c>
      <c r="C80" s="11" t="s">
        <v>142</v>
      </c>
      <c r="D80" s="15" t="s">
        <v>123</v>
      </c>
      <c r="E80" s="3">
        <v>727</v>
      </c>
      <c r="F80" s="1" t="s">
        <v>71</v>
      </c>
      <c r="G80" s="14">
        <v>52.833109999999991</v>
      </c>
      <c r="H80" s="14">
        <v>119.23658999999999</v>
      </c>
      <c r="I80" s="14">
        <v>32.214214999999996</v>
      </c>
      <c r="J80" s="14">
        <v>15.979094999999999</v>
      </c>
      <c r="K80" s="14">
        <v>11.270325</v>
      </c>
      <c r="L80" s="14">
        <v>1.0136499999999999</v>
      </c>
      <c r="M80" s="11">
        <v>232.54698499999998</v>
      </c>
    </row>
    <row r="81" spans="1:13" x14ac:dyDescent="0.35">
      <c r="A81" s="11" t="s">
        <v>140</v>
      </c>
      <c r="B81" s="11" t="s">
        <v>141</v>
      </c>
      <c r="C81" s="11" t="s">
        <v>142</v>
      </c>
      <c r="D81" s="15" t="s">
        <v>123</v>
      </c>
      <c r="E81" s="3">
        <v>730</v>
      </c>
      <c r="F81" s="1" t="s">
        <v>74</v>
      </c>
      <c r="G81" s="14">
        <v>200.65253999999999</v>
      </c>
      <c r="H81" s="14">
        <v>642.763825</v>
      </c>
      <c r="I81" s="14">
        <v>149.88957499999998</v>
      </c>
      <c r="J81" s="14">
        <v>16.382465</v>
      </c>
      <c r="K81" s="14">
        <v>52.375399999999992</v>
      </c>
      <c r="L81" s="14">
        <v>7.5616199999999996</v>
      </c>
      <c r="M81" s="11">
        <v>1069.625425</v>
      </c>
    </row>
    <row r="82" spans="1:13" x14ac:dyDescent="0.35">
      <c r="A82" s="11" t="s">
        <v>140</v>
      </c>
      <c r="B82" s="11" t="s">
        <v>141</v>
      </c>
      <c r="C82" s="11" t="s">
        <v>142</v>
      </c>
      <c r="D82" s="15" t="s">
        <v>123</v>
      </c>
      <c r="E82" s="3">
        <v>740</v>
      </c>
      <c r="F82" s="1" t="s">
        <v>82</v>
      </c>
      <c r="G82" s="14">
        <v>187.88681999999997</v>
      </c>
      <c r="H82" s="14">
        <v>385.92685999999998</v>
      </c>
      <c r="I82" s="14">
        <v>129.28739999999999</v>
      </c>
      <c r="J82" s="14">
        <v>94.146140000000003</v>
      </c>
      <c r="K82" s="14">
        <v>32.128524999999996</v>
      </c>
      <c r="L82" s="14">
        <v>4.5530649999999993</v>
      </c>
      <c r="M82" s="11">
        <v>833.92880999999988</v>
      </c>
    </row>
    <row r="83" spans="1:13" x14ac:dyDescent="0.35">
      <c r="A83" s="11" t="s">
        <v>140</v>
      </c>
      <c r="B83" s="11" t="s">
        <v>141</v>
      </c>
      <c r="C83" s="11" t="s">
        <v>142</v>
      </c>
      <c r="D83" s="15" t="s">
        <v>123</v>
      </c>
      <c r="E83" s="3">
        <v>741</v>
      </c>
      <c r="F83" s="1" t="s">
        <v>81</v>
      </c>
      <c r="G83" s="14">
        <v>17.144269999999999</v>
      </c>
      <c r="H83" s="14">
        <v>37.115265000000001</v>
      </c>
      <c r="I83" s="14">
        <v>9.2440699999999989</v>
      </c>
      <c r="J83" s="14">
        <v>9.4050000000000002E-3</v>
      </c>
      <c r="K83" s="14">
        <v>3.5488199999999996</v>
      </c>
      <c r="L83" s="14">
        <v>0.13062499999999999</v>
      </c>
      <c r="M83" s="11">
        <v>67.192454999999995</v>
      </c>
    </row>
    <row r="84" spans="1:13" x14ac:dyDescent="0.35">
      <c r="A84" s="11" t="s">
        <v>140</v>
      </c>
      <c r="B84" s="11" t="s">
        <v>141</v>
      </c>
      <c r="C84" s="11" t="s">
        <v>142</v>
      </c>
      <c r="D84" s="15" t="s">
        <v>123</v>
      </c>
      <c r="E84" s="3">
        <v>746</v>
      </c>
      <c r="F84" s="1" t="s">
        <v>83</v>
      </c>
      <c r="G84" s="14">
        <v>98.037719999999993</v>
      </c>
      <c r="H84" s="14">
        <v>296.45813999999996</v>
      </c>
      <c r="I84" s="14">
        <v>69.707769999999996</v>
      </c>
      <c r="J84" s="14">
        <v>7.1937799999999994</v>
      </c>
      <c r="K84" s="14">
        <v>16.984385</v>
      </c>
      <c r="L84" s="14">
        <v>3.7055699999999998</v>
      </c>
      <c r="M84" s="11">
        <v>492.08736499999992</v>
      </c>
    </row>
    <row r="85" spans="1:13" x14ac:dyDescent="0.35">
      <c r="A85" s="11" t="s">
        <v>140</v>
      </c>
      <c r="B85" s="11" t="s">
        <v>141</v>
      </c>
      <c r="C85" s="11" t="s">
        <v>142</v>
      </c>
      <c r="D85" s="15" t="s">
        <v>123</v>
      </c>
      <c r="E85" s="3">
        <v>751</v>
      </c>
      <c r="F85" s="1" t="s">
        <v>106</v>
      </c>
      <c r="G85" s="14">
        <v>613.55816499999992</v>
      </c>
      <c r="H85" s="14">
        <v>1295.0779050000001</v>
      </c>
      <c r="I85" s="14">
        <v>257.46292</v>
      </c>
      <c r="J85" s="14">
        <v>158.575615</v>
      </c>
      <c r="K85" s="14">
        <v>93.570344999999989</v>
      </c>
      <c r="L85" s="14">
        <v>8.0882999999999985</v>
      </c>
      <c r="M85" s="11">
        <v>2426.3332500000001</v>
      </c>
    </row>
    <row r="86" spans="1:13" x14ac:dyDescent="0.35">
      <c r="A86" s="11" t="s">
        <v>140</v>
      </c>
      <c r="B86" s="11" t="s">
        <v>141</v>
      </c>
      <c r="C86" s="11" t="s">
        <v>142</v>
      </c>
      <c r="D86" s="15" t="s">
        <v>123</v>
      </c>
      <c r="E86" s="3">
        <v>756</v>
      </c>
      <c r="F86" s="1" t="s">
        <v>50</v>
      </c>
      <c r="G86" s="14">
        <v>109.80128499999999</v>
      </c>
      <c r="H86" s="14">
        <v>181.47051999999999</v>
      </c>
      <c r="I86" s="14">
        <v>43.871189999999999</v>
      </c>
      <c r="J86" s="14">
        <v>38.748599999999996</v>
      </c>
      <c r="K86" s="14">
        <v>24.653639999999999</v>
      </c>
      <c r="L86" s="14">
        <v>2.1150799999999998</v>
      </c>
      <c r="M86" s="11">
        <v>400.66031499999997</v>
      </c>
    </row>
    <row r="87" spans="1:13" x14ac:dyDescent="0.35">
      <c r="A87" s="11" t="s">
        <v>140</v>
      </c>
      <c r="B87" s="11" t="s">
        <v>141</v>
      </c>
      <c r="C87" s="11" t="s">
        <v>142</v>
      </c>
      <c r="D87" s="15" t="s">
        <v>123</v>
      </c>
      <c r="E87" s="3">
        <v>760</v>
      </c>
      <c r="F87" s="1" t="s">
        <v>76</v>
      </c>
      <c r="G87" s="14">
        <v>183.33166499999999</v>
      </c>
      <c r="H87" s="14">
        <v>272.04485</v>
      </c>
      <c r="I87" s="14">
        <v>77.826374999999999</v>
      </c>
      <c r="J87" s="14">
        <v>23.520859999999995</v>
      </c>
      <c r="K87" s="14">
        <v>20.613669999999999</v>
      </c>
      <c r="L87" s="14">
        <v>2.2582450000000001</v>
      </c>
      <c r="M87" s="11">
        <v>579.59566499999994</v>
      </c>
    </row>
    <row r="88" spans="1:13" x14ac:dyDescent="0.35">
      <c r="A88" s="11" t="s">
        <v>140</v>
      </c>
      <c r="B88" s="11" t="s">
        <v>141</v>
      </c>
      <c r="C88" s="11" t="s">
        <v>142</v>
      </c>
      <c r="D88" s="15" t="s">
        <v>123</v>
      </c>
      <c r="E88" s="3">
        <v>766</v>
      </c>
      <c r="F88" s="1" t="s">
        <v>38</v>
      </c>
      <c r="G88" s="14">
        <v>85.558329999999984</v>
      </c>
      <c r="H88" s="14">
        <v>177.86422499999998</v>
      </c>
      <c r="I88" s="14">
        <v>89.239864999999995</v>
      </c>
      <c r="J88" s="14">
        <v>17.596754999999998</v>
      </c>
      <c r="K88" s="14">
        <v>18.145379999999996</v>
      </c>
      <c r="L88" s="14">
        <v>2.1809150000000002</v>
      </c>
      <c r="M88" s="11">
        <v>390.58546999999999</v>
      </c>
    </row>
    <row r="89" spans="1:13" x14ac:dyDescent="0.35">
      <c r="A89" s="11" t="s">
        <v>140</v>
      </c>
      <c r="B89" s="11" t="s">
        <v>141</v>
      </c>
      <c r="C89" s="11" t="s">
        <v>142</v>
      </c>
      <c r="D89" s="15" t="s">
        <v>123</v>
      </c>
      <c r="E89" s="3">
        <v>773</v>
      </c>
      <c r="F89" s="1" t="s">
        <v>66</v>
      </c>
      <c r="G89" s="14">
        <v>63.583024999999992</v>
      </c>
      <c r="H89" s="14">
        <v>151.07669499999997</v>
      </c>
      <c r="I89" s="14">
        <v>23.834359999999997</v>
      </c>
      <c r="J89" s="14">
        <v>20.000254999999996</v>
      </c>
      <c r="K89" s="14">
        <v>12.859769999999999</v>
      </c>
      <c r="L89" s="14">
        <v>1.409705</v>
      </c>
      <c r="M89" s="11">
        <v>272.76380999999998</v>
      </c>
    </row>
    <row r="90" spans="1:13" x14ac:dyDescent="0.35">
      <c r="A90" s="11" t="s">
        <v>140</v>
      </c>
      <c r="B90" s="11" t="s">
        <v>141</v>
      </c>
      <c r="C90" s="11" t="s">
        <v>142</v>
      </c>
      <c r="D90" s="15" t="s">
        <v>123</v>
      </c>
      <c r="E90" s="3">
        <v>779</v>
      </c>
      <c r="F90" s="1" t="s">
        <v>84</v>
      </c>
      <c r="G90" s="14">
        <v>108.001795</v>
      </c>
      <c r="H90" s="14">
        <v>271.17331999999999</v>
      </c>
      <c r="I90" s="14">
        <v>74.790649999999999</v>
      </c>
      <c r="J90" s="14">
        <v>7.2261749999999996</v>
      </c>
      <c r="K90" s="14">
        <v>21.814374999999998</v>
      </c>
      <c r="L90" s="14">
        <v>2.6469849999999995</v>
      </c>
      <c r="M90" s="11">
        <v>485.6533</v>
      </c>
    </row>
    <row r="91" spans="1:13" x14ac:dyDescent="0.35">
      <c r="A91" s="11" t="s">
        <v>140</v>
      </c>
      <c r="B91" s="11" t="s">
        <v>141</v>
      </c>
      <c r="C91" s="11" t="s">
        <v>142</v>
      </c>
      <c r="D91" s="15" t="s">
        <v>123</v>
      </c>
      <c r="E91" s="3">
        <v>787</v>
      </c>
      <c r="F91" s="1" t="s">
        <v>93</v>
      </c>
      <c r="G91" s="14">
        <v>127.19530999999999</v>
      </c>
      <c r="H91" s="14">
        <v>246.11317499999998</v>
      </c>
      <c r="I91" s="14">
        <v>53.688964999999996</v>
      </c>
      <c r="J91" s="14">
        <v>45.020689999999995</v>
      </c>
      <c r="K91" s="14">
        <v>20.850884999999998</v>
      </c>
      <c r="L91" s="14">
        <v>2.3627449999999999</v>
      </c>
      <c r="M91" s="11">
        <v>495.23176999999998</v>
      </c>
    </row>
    <row r="92" spans="1:13" x14ac:dyDescent="0.35">
      <c r="A92" s="11" t="s">
        <v>140</v>
      </c>
      <c r="B92" s="11" t="s">
        <v>141</v>
      </c>
      <c r="C92" s="11" t="s">
        <v>142</v>
      </c>
      <c r="D92" s="15" t="s">
        <v>123</v>
      </c>
      <c r="E92" s="3">
        <v>791</v>
      </c>
      <c r="F92" s="1" t="s">
        <v>101</v>
      </c>
      <c r="G92" s="14">
        <v>213.22493499999999</v>
      </c>
      <c r="H92" s="14">
        <v>412.84292499999998</v>
      </c>
      <c r="I92" s="14">
        <v>160.90805499999999</v>
      </c>
      <c r="J92" s="14">
        <v>73.093569999999985</v>
      </c>
      <c r="K92" s="14">
        <v>36.441240000000001</v>
      </c>
      <c r="L92" s="14">
        <v>6.5416999999999996</v>
      </c>
      <c r="M92" s="11">
        <v>903.05242499999997</v>
      </c>
    </row>
    <row r="93" spans="1:13" x14ac:dyDescent="0.35">
      <c r="A93" s="11" t="s">
        <v>140</v>
      </c>
      <c r="B93" s="11" t="s">
        <v>141</v>
      </c>
      <c r="C93" s="11" t="s">
        <v>142</v>
      </c>
      <c r="D93" s="15" t="s">
        <v>123</v>
      </c>
      <c r="E93" s="3">
        <v>810</v>
      </c>
      <c r="F93" s="1" t="s">
        <v>13</v>
      </c>
      <c r="G93" s="14">
        <v>86.969079999999991</v>
      </c>
      <c r="H93" s="14">
        <v>223.54117499999998</v>
      </c>
      <c r="I93" s="14">
        <v>45.517064999999995</v>
      </c>
      <c r="J93" s="14">
        <v>10.604659999999999</v>
      </c>
      <c r="K93" s="14">
        <v>15.762779999999999</v>
      </c>
      <c r="L93" s="14">
        <v>1.6291549999999999</v>
      </c>
      <c r="M93" s="11">
        <v>384.02391500000004</v>
      </c>
    </row>
    <row r="94" spans="1:13" x14ac:dyDescent="0.35">
      <c r="A94" s="11" t="s">
        <v>140</v>
      </c>
      <c r="B94" s="11" t="s">
        <v>141</v>
      </c>
      <c r="C94" s="11" t="s">
        <v>142</v>
      </c>
      <c r="D94" s="15" t="s">
        <v>123</v>
      </c>
      <c r="E94" s="3">
        <v>813</v>
      </c>
      <c r="F94" s="1" t="s">
        <v>26</v>
      </c>
      <c r="G94" s="14">
        <v>197.91254999999998</v>
      </c>
      <c r="H94" s="14">
        <v>363.08942999999999</v>
      </c>
      <c r="I94" s="14">
        <v>67.137069999999994</v>
      </c>
      <c r="J94" s="14">
        <v>48.156734999999991</v>
      </c>
      <c r="K94" s="14">
        <v>38.065169999999995</v>
      </c>
      <c r="L94" s="14">
        <v>4.3921349999999997</v>
      </c>
      <c r="M94" s="11">
        <v>718.75309000000004</v>
      </c>
    </row>
    <row r="95" spans="1:13" x14ac:dyDescent="0.35">
      <c r="A95" s="11" t="s">
        <v>140</v>
      </c>
      <c r="B95" s="11" t="s">
        <v>141</v>
      </c>
      <c r="C95" s="11" t="s">
        <v>142</v>
      </c>
      <c r="D95" s="15" t="s">
        <v>123</v>
      </c>
      <c r="E95" s="3">
        <v>820</v>
      </c>
      <c r="F95" s="1" t="s">
        <v>116</v>
      </c>
      <c r="G95" s="14">
        <v>79.684384999999992</v>
      </c>
      <c r="H95" s="14">
        <v>210.267585</v>
      </c>
      <c r="I95" s="14">
        <v>80.369905000000003</v>
      </c>
      <c r="J95" s="14">
        <v>9.7937399999999997</v>
      </c>
      <c r="K95" s="14">
        <v>16.80987</v>
      </c>
      <c r="L95" s="14">
        <v>1.0157399999999999</v>
      </c>
      <c r="M95" s="11">
        <v>397.94122499999997</v>
      </c>
    </row>
    <row r="96" spans="1:13" x14ac:dyDescent="0.35">
      <c r="A96" s="11" t="s">
        <v>140</v>
      </c>
      <c r="B96" s="11" t="s">
        <v>141</v>
      </c>
      <c r="C96" s="11" t="s">
        <v>142</v>
      </c>
      <c r="D96" s="15" t="s">
        <v>123</v>
      </c>
      <c r="E96" s="3">
        <v>825</v>
      </c>
      <c r="F96" s="1" t="s">
        <v>63</v>
      </c>
      <c r="G96" s="14">
        <v>7.585655</v>
      </c>
      <c r="H96" s="14">
        <v>24.403884999999999</v>
      </c>
      <c r="I96" s="14">
        <v>9.9306350000000005</v>
      </c>
      <c r="J96" s="14">
        <v>0.25811499999999998</v>
      </c>
      <c r="K96" s="14">
        <v>0.88197999999999988</v>
      </c>
      <c r="L96" s="14">
        <v>7.1059999999999998E-2</v>
      </c>
      <c r="M96" s="11">
        <v>43.131329999999998</v>
      </c>
    </row>
    <row r="97" spans="1:13" x14ac:dyDescent="0.35">
      <c r="A97" s="11" t="s">
        <v>140</v>
      </c>
      <c r="B97" s="11" t="s">
        <v>141</v>
      </c>
      <c r="C97" s="11" t="s">
        <v>142</v>
      </c>
      <c r="D97" s="15" t="s">
        <v>123</v>
      </c>
      <c r="E97" s="3">
        <v>840</v>
      </c>
      <c r="F97" s="1" t="s">
        <v>75</v>
      </c>
      <c r="G97" s="14">
        <v>82.126549999999995</v>
      </c>
      <c r="H97" s="14">
        <v>143.20366499999997</v>
      </c>
      <c r="I97" s="14">
        <v>28.226495</v>
      </c>
      <c r="J97" s="14">
        <v>28.480429999999998</v>
      </c>
      <c r="K97" s="14">
        <v>9.6965549999999983</v>
      </c>
      <c r="L97" s="14">
        <v>0.98752499999999999</v>
      </c>
      <c r="M97" s="11">
        <v>292.72121999999996</v>
      </c>
    </row>
    <row r="98" spans="1:13" x14ac:dyDescent="0.35">
      <c r="A98" s="11" t="s">
        <v>140</v>
      </c>
      <c r="B98" s="11" t="s">
        <v>141</v>
      </c>
      <c r="C98" s="11" t="s">
        <v>142</v>
      </c>
      <c r="D98" s="15" t="s">
        <v>123</v>
      </c>
      <c r="E98" s="3">
        <v>846</v>
      </c>
      <c r="F98" s="1" t="s">
        <v>64</v>
      </c>
      <c r="G98" s="14">
        <v>142.53591</v>
      </c>
      <c r="H98" s="14">
        <v>255.34470499999998</v>
      </c>
      <c r="I98" s="14">
        <v>39.374555000000001</v>
      </c>
      <c r="J98" s="14">
        <v>8.4331499999999995</v>
      </c>
      <c r="K98" s="14">
        <v>16.794194999999998</v>
      </c>
      <c r="L98" s="14">
        <v>2.0074450000000001</v>
      </c>
      <c r="M98" s="11">
        <v>464.48996</v>
      </c>
    </row>
    <row r="99" spans="1:13" x14ac:dyDescent="0.35">
      <c r="A99" s="11" t="s">
        <v>140</v>
      </c>
      <c r="B99" s="11" t="s">
        <v>141</v>
      </c>
      <c r="C99" s="11" t="s">
        <v>142</v>
      </c>
      <c r="D99" s="15" t="s">
        <v>123</v>
      </c>
      <c r="E99" s="3">
        <v>849</v>
      </c>
      <c r="F99" s="1" t="s">
        <v>52</v>
      </c>
      <c r="G99" s="14">
        <v>174.84417499999998</v>
      </c>
      <c r="H99" s="14">
        <v>134.87501499999999</v>
      </c>
      <c r="I99" s="14">
        <v>37.992019999999997</v>
      </c>
      <c r="J99" s="14">
        <v>30.043749999999996</v>
      </c>
      <c r="K99" s="14">
        <v>15.170264999999999</v>
      </c>
      <c r="L99" s="14">
        <v>1.9238449999999998</v>
      </c>
      <c r="M99" s="11">
        <v>394.84906999999987</v>
      </c>
    </row>
    <row r="100" spans="1:13" x14ac:dyDescent="0.35">
      <c r="A100" s="11" t="s">
        <v>140</v>
      </c>
      <c r="B100" s="11" t="s">
        <v>141</v>
      </c>
      <c r="C100" s="11" t="s">
        <v>142</v>
      </c>
      <c r="D100" s="15" t="s">
        <v>123</v>
      </c>
      <c r="E100" s="3">
        <v>851</v>
      </c>
      <c r="F100" s="1" t="s">
        <v>105</v>
      </c>
      <c r="G100" s="14">
        <v>388.19346499999995</v>
      </c>
      <c r="H100" s="14">
        <v>1075.4356250000001</v>
      </c>
      <c r="I100" s="14">
        <v>322.304125</v>
      </c>
      <c r="J100" s="14">
        <v>125.29968</v>
      </c>
      <c r="K100" s="14">
        <v>92.526390000000006</v>
      </c>
      <c r="L100" s="14">
        <v>7.1007749999999996</v>
      </c>
      <c r="M100" s="11">
        <v>2010.8600600000002</v>
      </c>
    </row>
    <row r="101" spans="1:13" x14ac:dyDescent="0.35">
      <c r="A101" s="11" t="s">
        <v>140</v>
      </c>
      <c r="B101" s="11" t="s">
        <v>141</v>
      </c>
      <c r="C101" s="11" t="s">
        <v>142</v>
      </c>
      <c r="D101" s="15" t="s">
        <v>123</v>
      </c>
      <c r="E101" s="3">
        <v>860</v>
      </c>
      <c r="F101" s="1" t="s">
        <v>43</v>
      </c>
      <c r="G101" s="14">
        <v>163.048215</v>
      </c>
      <c r="H101" s="14">
        <v>372.24467499999997</v>
      </c>
      <c r="I101" s="14">
        <v>98.881034999999983</v>
      </c>
      <c r="J101" s="14">
        <v>22.007699999999996</v>
      </c>
      <c r="K101" s="14">
        <v>25.912864999999996</v>
      </c>
      <c r="L101" s="14">
        <v>3.0252749999999997</v>
      </c>
      <c r="M101" s="11">
        <v>685.11976499999992</v>
      </c>
    </row>
    <row r="102" spans="1:13" x14ac:dyDescent="0.35">
      <c r="E102" s="3"/>
      <c r="F102" s="1" t="s">
        <v>143</v>
      </c>
      <c r="G102" s="14">
        <v>14923.023225000001</v>
      </c>
      <c r="H102" s="14">
        <v>27805.619159999987</v>
      </c>
      <c r="I102" s="14">
        <v>7234.2329950000003</v>
      </c>
      <c r="J102" s="14">
        <v>3306.3580549999997</v>
      </c>
      <c r="K102" s="14">
        <v>2398.2666399999998</v>
      </c>
      <c r="L102" s="14">
        <v>227.15583000000001</v>
      </c>
      <c r="M102" s="14">
        <v>55894.655904999992</v>
      </c>
    </row>
    <row r="105" spans="1:13" x14ac:dyDescent="0.35">
      <c r="A105" t="s">
        <v>145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39EF9-5A1C-4071-AFA3-E4D1BFA7F97F}">
  <dimension ref="A1:H27"/>
  <sheetViews>
    <sheetView workbookViewId="0"/>
  </sheetViews>
  <sheetFormatPr defaultRowHeight="14.5" x14ac:dyDescent="0.35"/>
  <cols>
    <col min="1" max="8" width="15.640625" customWidth="1"/>
  </cols>
  <sheetData>
    <row r="1" spans="1:8" ht="17.5" x14ac:dyDescent="0.35">
      <c r="A1" s="24" t="s">
        <v>8</v>
      </c>
    </row>
    <row r="2" spans="1:8" s="24" customFormat="1" ht="17.5" x14ac:dyDescent="0.35">
      <c r="A2" s="24" t="s">
        <v>166</v>
      </c>
    </row>
    <row r="4" spans="1:8" s="26" customFormat="1" ht="43.5" x14ac:dyDescent="0.35">
      <c r="A4" s="25"/>
      <c r="B4" s="25"/>
      <c r="C4" s="26" t="s">
        <v>159</v>
      </c>
      <c r="D4" s="26" t="s">
        <v>160</v>
      </c>
      <c r="E4" s="26" t="s">
        <v>157</v>
      </c>
      <c r="F4" s="26" t="s">
        <v>158</v>
      </c>
      <c r="G4" s="26" t="s">
        <v>150</v>
      </c>
      <c r="H4" s="26" t="s">
        <v>151</v>
      </c>
    </row>
    <row r="5" spans="1:8" x14ac:dyDescent="0.35">
      <c r="A5" s="21">
        <v>420</v>
      </c>
      <c r="B5" s="22" t="s">
        <v>7</v>
      </c>
      <c r="C5" s="29">
        <f>E5/G5</f>
        <v>1.9223659889094269</v>
      </c>
      <c r="D5" s="29">
        <f>F5/H5</f>
        <v>1.8487272727272728</v>
      </c>
      <c r="E5">
        <f>VLOOKUP(A5,'Dataark 4'!$C$4:$L$101,9)</f>
        <v>1976</v>
      </c>
      <c r="F5">
        <f>VLOOKUP(A5,'Dataark 4'!$C$4:$L$101,10)</f>
        <v>1271</v>
      </c>
      <c r="G5">
        <f>VLOOKUP(A5,'Dataark 3'!$C$4:$I$101,3)</f>
        <v>1027.9000000000001</v>
      </c>
      <c r="H5">
        <f>VLOOKUP(A5,'Dataark 3'!$C$4:$I$101,7)</f>
        <v>687.5</v>
      </c>
    </row>
    <row r="6" spans="1:8" x14ac:dyDescent="0.35">
      <c r="A6" s="21">
        <v>530</v>
      </c>
      <c r="B6" s="22" t="s">
        <v>10</v>
      </c>
      <c r="C6" s="29">
        <f t="shared" ref="C6:D27" si="0">E6/G6</f>
        <v>2.8408453338320552</v>
      </c>
      <c r="D6" s="29">
        <f t="shared" si="0"/>
        <v>2.6496191512513598</v>
      </c>
      <c r="E6">
        <f>VLOOKUP(A6,'Dataark 4'!$C$4:$L$101,9)</f>
        <v>1519</v>
      </c>
      <c r="F6">
        <f>VLOOKUP(A6,'Dataark 4'!$C$4:$L$101,10)</f>
        <v>974</v>
      </c>
      <c r="G6">
        <f>VLOOKUP(A6,'Dataark 3'!$C$4:$I$101,3)</f>
        <v>534.70000000000005</v>
      </c>
      <c r="H6">
        <f>VLOOKUP(A6,'Dataark 3'!$C$4:$I$101,7)</f>
        <v>367.6</v>
      </c>
    </row>
    <row r="7" spans="1:8" x14ac:dyDescent="0.35">
      <c r="A7" s="21">
        <v>561</v>
      </c>
      <c r="B7" s="22" t="s">
        <v>17</v>
      </c>
      <c r="C7" s="29">
        <f t="shared" si="0"/>
        <v>3.0730784816966095</v>
      </c>
      <c r="D7" s="29">
        <f t="shared" si="0"/>
        <v>3.1758783204798626</v>
      </c>
      <c r="E7">
        <f>VLOOKUP(A7,'Dataark 4'!$C$4:$L$101,9)</f>
        <v>9100</v>
      </c>
      <c r="F7">
        <f>VLOOKUP(A7,'Dataark 4'!$C$4:$L$101,10)</f>
        <v>5930</v>
      </c>
      <c r="G7">
        <f>VLOOKUP(A7,'Dataark 3'!$C$4:$I$101,3)</f>
        <v>2961.2</v>
      </c>
      <c r="H7">
        <f>VLOOKUP(A7,'Dataark 3'!$C$4:$I$101,7)</f>
        <v>1867.2</v>
      </c>
    </row>
    <row r="8" spans="1:8" x14ac:dyDescent="0.35">
      <c r="A8" s="21">
        <v>563</v>
      </c>
      <c r="B8" s="22" t="s">
        <v>18</v>
      </c>
      <c r="C8" s="29">
        <f t="shared" si="0"/>
        <v>2.3411662315056572</v>
      </c>
      <c r="D8" s="29">
        <f t="shared" si="0"/>
        <v>2.1917808219178081</v>
      </c>
      <c r="E8">
        <f>VLOOKUP(A8,'Dataark 4'!$C$4:$L$101,9)</f>
        <v>269</v>
      </c>
      <c r="F8">
        <f>VLOOKUP(A8,'Dataark 4'!$C$4:$L$101,10)</f>
        <v>160</v>
      </c>
      <c r="G8">
        <f>VLOOKUP(A8,'Dataark 3'!$C$4:$I$101,3)</f>
        <v>114.9</v>
      </c>
      <c r="H8">
        <f>VLOOKUP(A8,'Dataark 3'!$C$4:$I$101,7)</f>
        <v>73</v>
      </c>
    </row>
    <row r="9" spans="1:8" x14ac:dyDescent="0.35">
      <c r="A9" s="21">
        <v>607</v>
      </c>
      <c r="B9" s="22" t="s">
        <v>24</v>
      </c>
      <c r="C9" s="29">
        <f t="shared" si="0"/>
        <v>3.0192267061060636</v>
      </c>
      <c r="D9" s="29">
        <f t="shared" si="0"/>
        <v>3.2291196388261851</v>
      </c>
      <c r="E9">
        <f>VLOOKUP(A9,'Dataark 4'!$C$4:$L$101,9)</f>
        <v>4287</v>
      </c>
      <c r="F9">
        <f>VLOOKUP(A9,'Dataark 4'!$C$4:$L$101,10)</f>
        <v>2861</v>
      </c>
      <c r="G9">
        <f>VLOOKUP(A9,'Dataark 3'!$C$4:$I$101,3)</f>
        <v>1419.9</v>
      </c>
      <c r="H9">
        <f>VLOOKUP(A9,'Dataark 3'!$C$4:$I$101,7)</f>
        <v>886</v>
      </c>
    </row>
    <row r="10" spans="1:8" x14ac:dyDescent="0.35">
      <c r="A10" s="21">
        <v>430</v>
      </c>
      <c r="B10" s="22" t="s">
        <v>29</v>
      </c>
      <c r="C10" s="29">
        <f t="shared" si="0"/>
        <v>2.7852151216637195</v>
      </c>
      <c r="D10" s="29">
        <f t="shared" si="0"/>
        <v>2.8602779809802485</v>
      </c>
      <c r="E10">
        <f>VLOOKUP(A10,'Dataark 4'!$C$4:$L$101,9)</f>
        <v>3308</v>
      </c>
      <c r="F10">
        <f>VLOOKUP(A10,'Dataark 4'!$C$4:$L$101,10)</f>
        <v>2346</v>
      </c>
      <c r="G10">
        <f>VLOOKUP(A10,'Dataark 3'!$C$4:$I$101,3)</f>
        <v>1187.7</v>
      </c>
      <c r="H10">
        <f>VLOOKUP(A10,'Dataark 3'!$C$4:$I$101,7)</f>
        <v>820.2</v>
      </c>
    </row>
    <row r="11" spans="1:8" x14ac:dyDescent="0.35">
      <c r="A11" s="21">
        <v>510</v>
      </c>
      <c r="B11" s="22" t="s">
        <v>36</v>
      </c>
      <c r="C11" s="29">
        <f t="shared" si="0"/>
        <v>2.5758824851982314</v>
      </c>
      <c r="D11" s="29">
        <f t="shared" si="0"/>
        <v>2.5700784018902372</v>
      </c>
      <c r="E11">
        <f>VLOOKUP(A11,'Dataark 4'!$C$4:$L$101,9)</f>
        <v>3437</v>
      </c>
      <c r="F11">
        <f>VLOOKUP(A11,'Dataark 4'!$C$4:$L$101,10)</f>
        <v>2393</v>
      </c>
      <c r="G11">
        <f>VLOOKUP(A11,'Dataark 3'!$C$4:$I$101,3)</f>
        <v>1334.3</v>
      </c>
      <c r="H11">
        <f>VLOOKUP(A11,'Dataark 3'!$C$4:$I$101,7)</f>
        <v>931.10000000000014</v>
      </c>
    </row>
    <row r="12" spans="1:8" x14ac:dyDescent="0.35">
      <c r="A12" s="21">
        <v>440</v>
      </c>
      <c r="B12" s="22" t="s">
        <v>54</v>
      </c>
      <c r="C12" s="29">
        <f t="shared" si="0"/>
        <v>1.7464372143049207</v>
      </c>
      <c r="D12" s="29">
        <f t="shared" si="0"/>
        <v>1.8226399673069065</v>
      </c>
      <c r="E12">
        <f>VLOOKUP(A12,'Dataark 4'!$C$4:$L$101,9)</f>
        <v>1299</v>
      </c>
      <c r="F12">
        <f>VLOOKUP(A12,'Dataark 4'!$C$4:$L$101,10)</f>
        <v>892</v>
      </c>
      <c r="G12">
        <f>VLOOKUP(A12,'Dataark 3'!$C$4:$I$101,3)</f>
        <v>743.8</v>
      </c>
      <c r="H12">
        <f>VLOOKUP(A12,'Dataark 3'!$C$4:$I$101,7)</f>
        <v>489.4</v>
      </c>
    </row>
    <row r="13" spans="1:8" x14ac:dyDescent="0.35">
      <c r="A13" s="21">
        <v>621</v>
      </c>
      <c r="B13" s="22" t="s">
        <v>55</v>
      </c>
      <c r="C13" s="29">
        <f t="shared" si="0"/>
        <v>3.087038837435399</v>
      </c>
      <c r="D13" s="29">
        <f t="shared" si="0"/>
        <v>3.1415929203539825</v>
      </c>
      <c r="E13">
        <f>VLOOKUP(A13,'Dataark 4'!$C$4:$L$101,9)</f>
        <v>6033</v>
      </c>
      <c r="F13">
        <f>VLOOKUP(A13,'Dataark 4'!$C$4:$L$101,10)</f>
        <v>3905</v>
      </c>
      <c r="G13">
        <f>VLOOKUP(A13,'Dataark 3'!$C$4:$I$101,3)</f>
        <v>1954.3</v>
      </c>
      <c r="H13">
        <f>VLOOKUP(A13,'Dataark 3'!$C$4:$I$101,7)</f>
        <v>1243</v>
      </c>
    </row>
    <row r="14" spans="1:8" x14ac:dyDescent="0.35">
      <c r="A14" s="21">
        <v>482</v>
      </c>
      <c r="B14" s="22" t="s">
        <v>58</v>
      </c>
      <c r="C14" s="29">
        <f t="shared" si="0"/>
        <v>2.6144688644688645</v>
      </c>
      <c r="D14" s="29">
        <f t="shared" si="0"/>
        <v>3.0256606664113366</v>
      </c>
      <c r="E14">
        <f>VLOOKUP(A14,'Dataark 4'!$C$4:$L$101,9)</f>
        <v>1142</v>
      </c>
      <c r="F14">
        <f>VLOOKUP(A14,'Dataark 4'!$C$4:$L$101,10)</f>
        <v>790</v>
      </c>
      <c r="G14">
        <f>VLOOKUP(A14,'Dataark 3'!$C$4:$I$101,3)</f>
        <v>436.8</v>
      </c>
      <c r="H14">
        <f>VLOOKUP(A14,'Dataark 3'!$C$4:$I$101,7)</f>
        <v>261.10000000000002</v>
      </c>
    </row>
    <row r="15" spans="1:8" x14ac:dyDescent="0.35">
      <c r="A15" s="21">
        <v>410</v>
      </c>
      <c r="B15" s="22" t="s">
        <v>65</v>
      </c>
      <c r="C15" s="29">
        <f t="shared" ref="C15" si="1">E15/G15</f>
        <v>3.1831871153594342</v>
      </c>
      <c r="D15" s="29">
        <f t="shared" ref="D15" si="2">F15/H15</f>
        <v>3.2021096251648138</v>
      </c>
      <c r="E15">
        <f>VLOOKUP(A15,'Dataark 4'!$C$4:$L$101,9)</f>
        <v>2431</v>
      </c>
      <c r="F15">
        <f>VLOOKUP(A15,'Dataark 4'!$C$4:$L$101,10)</f>
        <v>1700</v>
      </c>
      <c r="G15">
        <f>VLOOKUP(A15,'Dataark 3'!$C$4:$I$101,3)</f>
        <v>763.7</v>
      </c>
      <c r="H15">
        <f>VLOOKUP(A15,'Dataark 3'!$C$4:$I$101,7)</f>
        <v>530.90000000000009</v>
      </c>
    </row>
    <row r="16" spans="1:8" x14ac:dyDescent="0.35">
      <c r="A16" s="21">
        <v>480</v>
      </c>
      <c r="B16" s="22" t="s">
        <v>68</v>
      </c>
      <c r="C16" s="29">
        <f t="shared" ref="C16:C23" si="3">E16/G16</f>
        <v>3.8913653623906219</v>
      </c>
      <c r="D16" s="29">
        <f t="shared" ref="D16:D23" si="4">F16/H16</f>
        <v>3.8214466363176531</v>
      </c>
      <c r="E16">
        <f>VLOOKUP(A16,'Dataark 4'!$C$4:$L$101,9)</f>
        <v>2357</v>
      </c>
      <c r="F16">
        <f>VLOOKUP(A16,'Dataark 4'!$C$4:$L$101,10)</f>
        <v>1511</v>
      </c>
      <c r="G16">
        <f>VLOOKUP(A16,'Dataark 3'!$C$4:$I$101,3)</f>
        <v>605.70000000000005</v>
      </c>
      <c r="H16">
        <f>VLOOKUP(A16,'Dataark 3'!$C$4:$I$101,7)</f>
        <v>395.4</v>
      </c>
    </row>
    <row r="17" spans="1:8" x14ac:dyDescent="0.35">
      <c r="A17" s="21">
        <v>450</v>
      </c>
      <c r="B17" s="22" t="s">
        <v>69</v>
      </c>
      <c r="C17" s="29">
        <f t="shared" si="3"/>
        <v>3.0376509105790874</v>
      </c>
      <c r="D17" s="29">
        <f t="shared" si="4"/>
        <v>2.9067004593695551</v>
      </c>
      <c r="E17">
        <f>VLOOKUP(A17,'Dataark 4'!$C$4:$L$101,9)</f>
        <v>2969</v>
      </c>
      <c r="F17">
        <f>VLOOKUP(A17,'Dataark 4'!$C$4:$L$101,10)</f>
        <v>1835</v>
      </c>
      <c r="G17">
        <f>VLOOKUP(A17,'Dataark 3'!$C$4:$I$101,3)</f>
        <v>977.4</v>
      </c>
      <c r="H17">
        <f>VLOOKUP(A17,'Dataark 3'!$C$4:$I$101,7)</f>
        <v>631.29999999999995</v>
      </c>
    </row>
    <row r="18" spans="1:8" x14ac:dyDescent="0.35">
      <c r="A18" s="21">
        <v>461</v>
      </c>
      <c r="B18" s="22" t="s">
        <v>72</v>
      </c>
      <c r="C18" s="29">
        <f t="shared" si="3"/>
        <v>2.6326588368473187</v>
      </c>
      <c r="D18" s="29">
        <f t="shared" si="4"/>
        <v>2.7216076696165192</v>
      </c>
      <c r="E18">
        <f>VLOOKUP(A18,'Dataark 4'!$C$4:$L$101,9)</f>
        <v>11163</v>
      </c>
      <c r="F18">
        <f>VLOOKUP(A18,'Dataark 4'!$C$4:$L$101,10)</f>
        <v>7381</v>
      </c>
      <c r="G18">
        <f>VLOOKUP(A18,'Dataark 3'!$C$4:$I$101,3)</f>
        <v>4240.2</v>
      </c>
      <c r="H18">
        <f>VLOOKUP(A18,'Dataark 3'!$C$4:$I$101,7)</f>
        <v>2712</v>
      </c>
    </row>
    <row r="19" spans="1:8" x14ac:dyDescent="0.35">
      <c r="A19" s="21">
        <v>479</v>
      </c>
      <c r="B19" s="22" t="s">
        <v>90</v>
      </c>
      <c r="C19" s="29">
        <f t="shared" si="3"/>
        <v>2.5999683894420738</v>
      </c>
      <c r="D19" s="29">
        <f t="shared" si="4"/>
        <v>2.4919017144663029</v>
      </c>
      <c r="E19">
        <f>VLOOKUP(A19,'Dataark 4'!$C$4:$L$101,9)</f>
        <v>4935</v>
      </c>
      <c r="F19">
        <f>VLOOKUP(A19,'Dataark 4'!$C$4:$L$101,10)</f>
        <v>3154</v>
      </c>
      <c r="G19">
        <f>VLOOKUP(A19,'Dataark 3'!$C$4:$I$101,3)</f>
        <v>1898.1</v>
      </c>
      <c r="H19">
        <f>VLOOKUP(A19,'Dataark 3'!$C$4:$I$101,7)</f>
        <v>1265.7</v>
      </c>
    </row>
    <row r="20" spans="1:8" x14ac:dyDescent="0.35">
      <c r="A20" s="21">
        <v>540</v>
      </c>
      <c r="B20" s="22" t="s">
        <v>92</v>
      </c>
      <c r="C20" s="29">
        <f t="shared" si="3"/>
        <v>2.5475814687587039</v>
      </c>
      <c r="D20" s="29">
        <f t="shared" si="4"/>
        <v>2.565240083507307</v>
      </c>
      <c r="E20">
        <f>VLOOKUP(A20,'Dataark 4'!$C$4:$L$101,9)</f>
        <v>5488</v>
      </c>
      <c r="F20">
        <f>VLOOKUP(A20,'Dataark 4'!$C$4:$L$101,10)</f>
        <v>3932</v>
      </c>
      <c r="G20">
        <f>VLOOKUP(A20,'Dataark 3'!$C$4:$I$101,3)</f>
        <v>2154.1999999999998</v>
      </c>
      <c r="H20">
        <f>VLOOKUP(A20,'Dataark 3'!$C$4:$I$101,7)</f>
        <v>1532.8</v>
      </c>
    </row>
    <row r="21" spans="1:8" x14ac:dyDescent="0.35">
      <c r="A21" s="21">
        <v>550</v>
      </c>
      <c r="B21" s="22" t="s">
        <v>94</v>
      </c>
      <c r="C21" s="29">
        <f t="shared" si="3"/>
        <v>2.0448526977821913</v>
      </c>
      <c r="D21" s="29">
        <f t="shared" si="4"/>
        <v>2.0606208750916646</v>
      </c>
      <c r="E21">
        <f>VLOOKUP(A21,'Dataark 4'!$C$4:$L$101,9)</f>
        <v>2471</v>
      </c>
      <c r="F21">
        <f>VLOOKUP(A21,'Dataark 4'!$C$4:$L$101,10)</f>
        <v>1686</v>
      </c>
      <c r="G21">
        <f>VLOOKUP(A21,'Dataark 3'!$C$4:$I$101,3)</f>
        <v>1208.4000000000001</v>
      </c>
      <c r="H21">
        <f>VLOOKUP(A21,'Dataark 3'!$C$4:$I$101,7)</f>
        <v>818.2</v>
      </c>
    </row>
    <row r="22" spans="1:8" x14ac:dyDescent="0.35">
      <c r="A22" s="21">
        <v>573</v>
      </c>
      <c r="B22" s="22" t="s">
        <v>97</v>
      </c>
      <c r="C22" s="29">
        <f t="shared" si="3"/>
        <v>2.2998253928660515</v>
      </c>
      <c r="D22" s="29">
        <f t="shared" si="4"/>
        <v>2.3146884947703503</v>
      </c>
      <c r="E22">
        <f>VLOOKUP(A22,'Dataark 4'!$C$4:$L$101,9)</f>
        <v>2766</v>
      </c>
      <c r="F22">
        <f>VLOOKUP(A22,'Dataark 4'!$C$4:$L$101,10)</f>
        <v>2036</v>
      </c>
      <c r="G22">
        <f>VLOOKUP(A22,'Dataark 3'!$C$4:$I$101,3)</f>
        <v>1202.7</v>
      </c>
      <c r="H22">
        <f>VLOOKUP(A22,'Dataark 3'!$C$4:$I$101,7)</f>
        <v>879.59999999999991</v>
      </c>
    </row>
    <row r="23" spans="1:8" x14ac:dyDescent="0.35">
      <c r="A23" s="21">
        <v>575</v>
      </c>
      <c r="B23" s="22" t="s">
        <v>98</v>
      </c>
      <c r="C23" s="29">
        <f t="shared" si="3"/>
        <v>2.4022524436889077</v>
      </c>
      <c r="D23" s="29">
        <f t="shared" si="4"/>
        <v>2.306903121793932</v>
      </c>
      <c r="E23">
        <f>VLOOKUP(A23,'Dataark 4'!$C$4:$L$101,9)</f>
        <v>2261</v>
      </c>
      <c r="F23">
        <f>VLOOKUP(A23,'Dataark 4'!$C$4:$L$101,10)</f>
        <v>1574</v>
      </c>
      <c r="G23">
        <f>VLOOKUP(A23,'Dataark 3'!$C$4:$I$101,3)</f>
        <v>941.2</v>
      </c>
      <c r="H23">
        <f>VLOOKUP(A23,'Dataark 3'!$C$4:$I$101,7)</f>
        <v>682.30000000000007</v>
      </c>
    </row>
    <row r="24" spans="1:8" x14ac:dyDescent="0.35">
      <c r="A24" s="21">
        <v>630</v>
      </c>
      <c r="B24" s="22" t="s">
        <v>99</v>
      </c>
      <c r="C24" s="29">
        <f t="shared" ref="C24:C26" si="5">E24/G24</f>
        <v>2.4613178025034768</v>
      </c>
      <c r="D24" s="29">
        <f t="shared" ref="D24:D26" si="6">F24/H24</f>
        <v>2.4111272631161622</v>
      </c>
      <c r="E24">
        <f>VLOOKUP(A24,'Dataark 4'!$C$4:$L$101,9)</f>
        <v>5663</v>
      </c>
      <c r="F24">
        <f>VLOOKUP(A24,'Dataark 4'!$C$4:$L$101,10)</f>
        <v>3649</v>
      </c>
      <c r="G24">
        <f>VLOOKUP(A24,'Dataark 3'!$C$4:$I$101,3)</f>
        <v>2300.8000000000002</v>
      </c>
      <c r="H24">
        <f>VLOOKUP(A24,'Dataark 3'!$C$4:$I$101,7)</f>
        <v>1513.4</v>
      </c>
    </row>
    <row r="25" spans="1:8" x14ac:dyDescent="0.35">
      <c r="A25" s="21">
        <v>492</v>
      </c>
      <c r="B25" s="22" t="s">
        <v>103</v>
      </c>
      <c r="C25" s="29">
        <f t="shared" si="5"/>
        <v>2.4317718940936865</v>
      </c>
      <c r="D25" s="29">
        <f t="shared" si="6"/>
        <v>2.4632569077013518</v>
      </c>
      <c r="E25">
        <f>VLOOKUP(A25,'Dataark 4'!$C$4:$L$101,9)</f>
        <v>597</v>
      </c>
      <c r="F25">
        <f>VLOOKUP(A25,'Dataark 4'!$C$4:$L$101,10)</f>
        <v>419</v>
      </c>
      <c r="G25">
        <f>VLOOKUP(A25,'Dataark 3'!$C$4:$I$101,3)</f>
        <v>245.5</v>
      </c>
      <c r="H25">
        <f>VLOOKUP(A25,'Dataark 3'!$C$4:$I$101,7)</f>
        <v>170.10000000000002</v>
      </c>
    </row>
    <row r="26" spans="1:8" x14ac:dyDescent="0.35">
      <c r="A26" s="21">
        <v>580</v>
      </c>
      <c r="B26" s="22" t="s">
        <v>104</v>
      </c>
      <c r="C26" s="29">
        <f t="shared" si="5"/>
        <v>2.2280456557186117</v>
      </c>
      <c r="D26" s="29">
        <f t="shared" si="6"/>
        <v>2.3659955257270693</v>
      </c>
      <c r="E26">
        <f>VLOOKUP(A26,'Dataark 4'!$C$4:$L$101,9)</f>
        <v>3826</v>
      </c>
      <c r="F26">
        <f>VLOOKUP(A26,'Dataark 4'!$C$4:$L$101,10)</f>
        <v>2644</v>
      </c>
      <c r="G26">
        <f>VLOOKUP(A26,'Dataark 3'!$C$4:$I$101,3)</f>
        <v>1717.2</v>
      </c>
      <c r="H26">
        <f>VLOOKUP(A26,'Dataark 3'!$C$4:$I$101,7)</f>
        <v>1117.5</v>
      </c>
    </row>
    <row r="27" spans="1:8" x14ac:dyDescent="0.35">
      <c r="B27" s="28" t="s">
        <v>156</v>
      </c>
      <c r="C27" s="29">
        <f t="shared" si="0"/>
        <v>2.6458262430515238</v>
      </c>
      <c r="D27" s="29">
        <f t="shared" si="0"/>
        <v>2.6687899050580368</v>
      </c>
      <c r="E27">
        <f>SUM(E5:E26)</f>
        <v>79297</v>
      </c>
      <c r="F27">
        <f t="shared" ref="F27:H27" si="7">SUM(F5:F26)</f>
        <v>53043</v>
      </c>
      <c r="G27">
        <f t="shared" si="7"/>
        <v>29970.600000000002</v>
      </c>
      <c r="H27">
        <f t="shared" si="7"/>
        <v>19875.3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6C09C-0C28-447F-9F00-313BAEF7C5A1}">
  <dimension ref="A1:H27"/>
  <sheetViews>
    <sheetView workbookViewId="0">
      <selection activeCell="A4" sqref="A4"/>
    </sheetView>
  </sheetViews>
  <sheetFormatPr defaultRowHeight="14.5" x14ac:dyDescent="0.35"/>
  <cols>
    <col min="1" max="8" width="15.640625" customWidth="1"/>
  </cols>
  <sheetData>
    <row r="1" spans="1:8" ht="17.5" x14ac:dyDescent="0.35">
      <c r="A1" s="24" t="s">
        <v>8</v>
      </c>
    </row>
    <row r="2" spans="1:8" s="24" customFormat="1" ht="17.5" x14ac:dyDescent="0.35">
      <c r="A2" s="24" t="s">
        <v>165</v>
      </c>
    </row>
    <row r="4" spans="1:8" s="26" customFormat="1" ht="43.5" x14ac:dyDescent="0.35">
      <c r="A4" s="25"/>
      <c r="B4" s="25"/>
      <c r="C4" s="26" t="s">
        <v>161</v>
      </c>
      <c r="D4" s="26" t="s">
        <v>162</v>
      </c>
      <c r="E4" s="26" t="s">
        <v>163</v>
      </c>
      <c r="F4" s="26" t="s">
        <v>164</v>
      </c>
      <c r="G4" s="26" t="s">
        <v>152</v>
      </c>
      <c r="H4" s="26" t="s">
        <v>153</v>
      </c>
    </row>
    <row r="5" spans="1:8" x14ac:dyDescent="0.35">
      <c r="A5" s="21">
        <v>420</v>
      </c>
      <c r="B5" s="22" t="s">
        <v>7</v>
      </c>
      <c r="C5" s="27">
        <f>E5/G5</f>
        <v>3.1882920264663002E-2</v>
      </c>
      <c r="D5" s="27">
        <f>F5/H5</f>
        <v>9.0186536901865358E-2</v>
      </c>
      <c r="E5">
        <f>VLOOKUP(A5,'Dataark 5'!$B$4:$H$101,3)</f>
        <v>284.3</v>
      </c>
      <c r="F5">
        <f>VLOOKUP(A5,'Dataark 5'!$B$4:$H$101,7)</f>
        <v>222.39999999999998</v>
      </c>
      <c r="G5">
        <f>VLOOKUP(A5,'Dataark 2'!$A$5:$E$103,4)</f>
        <v>8917</v>
      </c>
      <c r="H5">
        <f>VLOOKUP(A5,'Dataark 2'!$A$5:$E$103,5)</f>
        <v>2466</v>
      </c>
    </row>
    <row r="6" spans="1:8" x14ac:dyDescent="0.35">
      <c r="A6" s="21">
        <v>530</v>
      </c>
      <c r="B6" s="22" t="s">
        <v>10</v>
      </c>
      <c r="C6" s="27">
        <f t="shared" ref="C6:D27" si="0">E6/G6</f>
        <v>3.6002293139690431E-2</v>
      </c>
      <c r="D6" s="27">
        <f t="shared" si="0"/>
        <v>9.426710097719869E-2</v>
      </c>
      <c r="E6">
        <f>VLOOKUP(A6,'Dataark 5'!$B$4:$H$101,3)</f>
        <v>188.4</v>
      </c>
      <c r="F6">
        <f>VLOOKUP(A6,'Dataark 5'!$B$4:$H$101,7)</f>
        <v>144.69999999999999</v>
      </c>
      <c r="G6">
        <f>VLOOKUP(A6,'Dataark 2'!$A$5:$E$103,4)</f>
        <v>5233</v>
      </c>
      <c r="H6">
        <f>VLOOKUP(A6,'Dataark 2'!$A$5:$E$103,5)</f>
        <v>1535</v>
      </c>
    </row>
    <row r="7" spans="1:8" x14ac:dyDescent="0.35">
      <c r="A7" s="21">
        <v>561</v>
      </c>
      <c r="B7" s="22" t="s">
        <v>17</v>
      </c>
      <c r="C7" s="27">
        <f t="shared" si="0"/>
        <v>3.6292717521386464E-2</v>
      </c>
      <c r="D7" s="27">
        <f t="shared" si="0"/>
        <v>9.3229584469757751E-2</v>
      </c>
      <c r="E7">
        <f>VLOOKUP(A7,'Dataark 5'!$B$4:$H$101,3)</f>
        <v>818.8</v>
      </c>
      <c r="F7">
        <f>VLOOKUP(A7,'Dataark 5'!$B$4:$H$101,7)</f>
        <v>581.1</v>
      </c>
      <c r="G7">
        <f>VLOOKUP(A7,'Dataark 2'!$A$5:$E$103,4)</f>
        <v>22561</v>
      </c>
      <c r="H7">
        <f>VLOOKUP(A7,'Dataark 2'!$A$5:$E$103,5)</f>
        <v>6233</v>
      </c>
    </row>
    <row r="8" spans="1:8" x14ac:dyDescent="0.35">
      <c r="A8" s="21">
        <v>563</v>
      </c>
      <c r="B8" s="22" t="s">
        <v>18</v>
      </c>
      <c r="C8" s="27">
        <f t="shared" si="0"/>
        <v>2.9452649869678538E-2</v>
      </c>
      <c r="D8" s="27">
        <f t="shared" si="0"/>
        <v>8.8076923076923067E-2</v>
      </c>
      <c r="E8">
        <f>VLOOKUP(A8,'Dataark 5'!$B$4:$H$101,3)</f>
        <v>33.9</v>
      </c>
      <c r="F8">
        <f>VLOOKUP(A8,'Dataark 5'!$B$4:$H$101,7)</f>
        <v>22.9</v>
      </c>
      <c r="G8">
        <f>VLOOKUP(A8,'Dataark 2'!$A$5:$E$103,4)</f>
        <v>1151</v>
      </c>
      <c r="H8">
        <f>VLOOKUP(A8,'Dataark 2'!$A$5:$E$103,5)</f>
        <v>260</v>
      </c>
    </row>
    <row r="9" spans="1:8" x14ac:dyDescent="0.35">
      <c r="A9" s="21">
        <v>607</v>
      </c>
      <c r="B9" s="22" t="s">
        <v>24</v>
      </c>
      <c r="C9" s="27">
        <f t="shared" si="0"/>
        <v>3.2733029883237681E-2</v>
      </c>
      <c r="D9" s="27">
        <f t="shared" si="0"/>
        <v>8.2221458046767545E-2</v>
      </c>
      <c r="E9">
        <f>VLOOKUP(A9,'Dataark 5'!$B$4:$H$101,3)</f>
        <v>330.8</v>
      </c>
      <c r="F9">
        <f>VLOOKUP(A9,'Dataark 5'!$B$4:$H$101,7)</f>
        <v>239.10000000000002</v>
      </c>
      <c r="G9">
        <f>VLOOKUP(A9,'Dataark 2'!$A$5:$E$103,4)</f>
        <v>10106</v>
      </c>
      <c r="H9">
        <f>VLOOKUP(A9,'Dataark 2'!$A$5:$E$103,5)</f>
        <v>2908</v>
      </c>
    </row>
    <row r="10" spans="1:8" x14ac:dyDescent="0.35">
      <c r="A10" s="21">
        <v>430</v>
      </c>
      <c r="B10" s="22" t="s">
        <v>29</v>
      </c>
      <c r="C10" s="27">
        <f t="shared" si="0"/>
        <v>2.9353191489361701E-2</v>
      </c>
      <c r="D10" s="27">
        <f t="shared" si="0"/>
        <v>7.5189725627554008E-2</v>
      </c>
      <c r="E10">
        <f>VLOOKUP(A10,'Dataark 5'!$B$4:$H$101,3)</f>
        <v>344.9</v>
      </c>
      <c r="F10">
        <f>VLOOKUP(A10,'Dataark 5'!$B$4:$H$101,7)</f>
        <v>257.60000000000002</v>
      </c>
      <c r="G10">
        <f>VLOOKUP(A10,'Dataark 2'!$A$5:$E$103,4)</f>
        <v>11750</v>
      </c>
      <c r="H10">
        <f>VLOOKUP(A10,'Dataark 2'!$A$5:$E$103,5)</f>
        <v>3426</v>
      </c>
    </row>
    <row r="11" spans="1:8" x14ac:dyDescent="0.35">
      <c r="A11" s="21">
        <v>510</v>
      </c>
      <c r="B11" s="22" t="s">
        <v>36</v>
      </c>
      <c r="C11" s="27">
        <f t="shared" si="0"/>
        <v>2.8612399831294811E-2</v>
      </c>
      <c r="D11" s="27">
        <f t="shared" si="0"/>
        <v>7.0876288659793812E-2</v>
      </c>
      <c r="E11">
        <f>VLOOKUP(A11,'Dataark 5'!$B$4:$H$101,3)</f>
        <v>339.2</v>
      </c>
      <c r="F11">
        <f>VLOOKUP(A11,'Dataark 5'!$B$4:$H$101,7)</f>
        <v>247.5</v>
      </c>
      <c r="G11">
        <f>VLOOKUP(A11,'Dataark 2'!$A$5:$E$103,4)</f>
        <v>11855</v>
      </c>
      <c r="H11">
        <f>VLOOKUP(A11,'Dataark 2'!$A$5:$E$103,5)</f>
        <v>3492</v>
      </c>
    </row>
    <row r="12" spans="1:8" x14ac:dyDescent="0.35">
      <c r="A12" s="21">
        <v>440</v>
      </c>
      <c r="B12" s="22" t="s">
        <v>54</v>
      </c>
      <c r="C12" s="27">
        <f t="shared" si="0"/>
        <v>3.4828311142256485E-2</v>
      </c>
      <c r="D12" s="27">
        <f t="shared" si="0"/>
        <v>8.220536756126022E-2</v>
      </c>
      <c r="E12">
        <f>VLOOKUP(A12,'Dataark 5'!$B$4:$H$101,3)</f>
        <v>198.8</v>
      </c>
      <c r="F12">
        <f>VLOOKUP(A12,'Dataark 5'!$B$4:$H$101,7)</f>
        <v>140.9</v>
      </c>
      <c r="G12">
        <f>VLOOKUP(A12,'Dataark 2'!$A$5:$E$103,4)</f>
        <v>5708</v>
      </c>
      <c r="H12">
        <f>VLOOKUP(A12,'Dataark 2'!$A$5:$E$103,5)</f>
        <v>1714</v>
      </c>
    </row>
    <row r="13" spans="1:8" x14ac:dyDescent="0.35">
      <c r="A13" s="21">
        <v>621</v>
      </c>
      <c r="B13" s="22" t="s">
        <v>55</v>
      </c>
      <c r="C13" s="27">
        <f t="shared" si="0"/>
        <v>3.2338487354668585E-2</v>
      </c>
      <c r="D13" s="27">
        <f t="shared" si="0"/>
        <v>8.2917627331796279E-2</v>
      </c>
      <c r="E13">
        <f>VLOOKUP(A13,'Dataark 5'!$B$4:$H$101,3)</f>
        <v>539.6</v>
      </c>
      <c r="F13">
        <f>VLOOKUP(A13,'Dataark 5'!$B$4:$H$101,7)</f>
        <v>395.6</v>
      </c>
      <c r="G13">
        <f>VLOOKUP(A13,'Dataark 2'!$A$5:$E$103,4)</f>
        <v>16686</v>
      </c>
      <c r="H13">
        <f>VLOOKUP(A13,'Dataark 2'!$A$5:$E$103,5)</f>
        <v>4771</v>
      </c>
    </row>
    <row r="14" spans="1:8" x14ac:dyDescent="0.35">
      <c r="A14" s="21">
        <v>482</v>
      </c>
      <c r="B14" s="22" t="s">
        <v>58</v>
      </c>
      <c r="C14" s="27">
        <f t="shared" si="0"/>
        <v>4.1979269496544916E-2</v>
      </c>
      <c r="D14" s="27">
        <f t="shared" si="0"/>
        <v>0.11253309796999117</v>
      </c>
      <c r="E14">
        <f>VLOOKUP(A14,'Dataark 5'!$B$4:$H$101,3)</f>
        <v>170.1</v>
      </c>
      <c r="F14">
        <f>VLOOKUP(A14,'Dataark 5'!$B$4:$H$101,7)</f>
        <v>127.5</v>
      </c>
      <c r="G14">
        <f>VLOOKUP(A14,'Dataark 2'!$A$5:$E$103,4)</f>
        <v>4052</v>
      </c>
      <c r="H14">
        <f>VLOOKUP(A14,'Dataark 2'!$A$5:$E$103,5)</f>
        <v>1133</v>
      </c>
    </row>
    <row r="15" spans="1:8" x14ac:dyDescent="0.35">
      <c r="A15" s="21">
        <v>410</v>
      </c>
      <c r="B15" s="22" t="s">
        <v>65</v>
      </c>
      <c r="C15" s="27">
        <f t="shared" ref="C15" si="1">E15/G15</f>
        <v>2.9320951828206616E-2</v>
      </c>
      <c r="D15" s="27">
        <f t="shared" ref="D15" si="2">F15/H15</f>
        <v>8.1490893689114774E-2</v>
      </c>
      <c r="E15">
        <f>VLOOKUP(A15,'Dataark 5'!$B$4:$H$101,3)</f>
        <v>252.6</v>
      </c>
      <c r="F15">
        <f>VLOOKUP(A15,'Dataark 5'!$B$4:$H$101,7)</f>
        <v>192.39999999999998</v>
      </c>
      <c r="G15">
        <f>VLOOKUP(A15,'Dataark 2'!$A$5:$E$103,4)</f>
        <v>8615</v>
      </c>
      <c r="H15">
        <f>VLOOKUP(A15,'Dataark 2'!$A$5:$E$103,5)</f>
        <v>2361</v>
      </c>
    </row>
    <row r="16" spans="1:8" x14ac:dyDescent="0.35">
      <c r="A16" s="21">
        <v>480</v>
      </c>
      <c r="B16" s="22" t="s">
        <v>68</v>
      </c>
      <c r="C16" s="27">
        <f t="shared" ref="C16:C23" si="3">E16/G16</f>
        <v>3.2014276846679082E-2</v>
      </c>
      <c r="D16" s="27">
        <f t="shared" ref="D16:D23" si="4">F16/H16</f>
        <v>8.5002797985450476E-2</v>
      </c>
      <c r="E16">
        <f>VLOOKUP(A16,'Dataark 5'!$B$4:$H$101,3)</f>
        <v>206.3</v>
      </c>
      <c r="F16">
        <f>VLOOKUP(A16,'Dataark 5'!$B$4:$H$101,7)</f>
        <v>151.9</v>
      </c>
      <c r="G16">
        <f>VLOOKUP(A16,'Dataark 2'!$A$5:$E$103,4)</f>
        <v>6444</v>
      </c>
      <c r="H16">
        <f>VLOOKUP(A16,'Dataark 2'!$A$5:$E$103,5)</f>
        <v>1787</v>
      </c>
    </row>
    <row r="17" spans="1:8" x14ac:dyDescent="0.35">
      <c r="A17" s="21">
        <v>450</v>
      </c>
      <c r="B17" s="22" t="s">
        <v>69</v>
      </c>
      <c r="C17" s="27">
        <f t="shared" si="3"/>
        <v>2.1790840738209159E-2</v>
      </c>
      <c r="D17" s="27">
        <f t="shared" si="4"/>
        <v>5.8456407813244397E-2</v>
      </c>
      <c r="E17">
        <f>VLOOKUP(A17,'Dataark 5'!$B$4:$H$101,3)</f>
        <v>159.4</v>
      </c>
      <c r="F17">
        <f>VLOOKUP(A17,'Dataark 5'!$B$4:$H$101,7)</f>
        <v>122.69999999999999</v>
      </c>
      <c r="G17">
        <f>VLOOKUP(A17,'Dataark 2'!$A$5:$E$103,4)</f>
        <v>7315</v>
      </c>
      <c r="H17">
        <f>VLOOKUP(A17,'Dataark 2'!$A$5:$E$103,5)</f>
        <v>2099</v>
      </c>
    </row>
    <row r="18" spans="1:8" x14ac:dyDescent="0.35">
      <c r="A18" s="21">
        <v>461</v>
      </c>
      <c r="B18" s="22" t="s">
        <v>72</v>
      </c>
      <c r="C18" s="27">
        <f t="shared" si="3"/>
        <v>3.4266800890759889E-2</v>
      </c>
      <c r="D18" s="27">
        <f t="shared" si="4"/>
        <v>8.2196374305773867E-2</v>
      </c>
      <c r="E18">
        <f>VLOOKUP(A18,'Dataark 5'!$B$4:$H$101,3)</f>
        <v>1123.3</v>
      </c>
      <c r="F18">
        <f>VLOOKUP(A18,'Dataark 5'!$B$4:$H$101,7)</f>
        <v>784.4</v>
      </c>
      <c r="G18">
        <f>VLOOKUP(A18,'Dataark 2'!$A$5:$E$103,4)</f>
        <v>32781</v>
      </c>
      <c r="H18">
        <f>VLOOKUP(A18,'Dataark 2'!$A$5:$E$103,5)</f>
        <v>9543</v>
      </c>
    </row>
    <row r="19" spans="1:8" x14ac:dyDescent="0.35">
      <c r="A19" s="21">
        <v>479</v>
      </c>
      <c r="B19" s="22" t="s">
        <v>90</v>
      </c>
      <c r="C19" s="27">
        <f t="shared" si="3"/>
        <v>3.5214584124572734E-2</v>
      </c>
      <c r="D19" s="27">
        <f t="shared" si="4"/>
        <v>8.9192139737991255E-2</v>
      </c>
      <c r="E19">
        <f>VLOOKUP(A19,'Dataark 5'!$B$4:$H$101,3)</f>
        <v>463.6</v>
      </c>
      <c r="F19">
        <f>VLOOKUP(A19,'Dataark 5'!$B$4:$H$101,7)</f>
        <v>326.79999999999995</v>
      </c>
      <c r="G19">
        <f>VLOOKUP(A19,'Dataark 2'!$A$5:$E$103,4)</f>
        <v>13165</v>
      </c>
      <c r="H19">
        <f>VLOOKUP(A19,'Dataark 2'!$A$5:$E$103,5)</f>
        <v>3664</v>
      </c>
    </row>
    <row r="20" spans="1:8" x14ac:dyDescent="0.35">
      <c r="A20" s="21">
        <v>540</v>
      </c>
      <c r="B20" s="22" t="s">
        <v>92</v>
      </c>
      <c r="C20" s="27">
        <f t="shared" si="3"/>
        <v>2.8632352070129714E-2</v>
      </c>
      <c r="D20" s="27">
        <f t="shared" si="4"/>
        <v>6.836023477622892E-2</v>
      </c>
      <c r="E20">
        <f>VLOOKUP(A20,'Dataark 5'!$B$4:$H$101,3)</f>
        <v>483.4</v>
      </c>
      <c r="F20">
        <f>VLOOKUP(A20,'Dataark 5'!$B$4:$H$101,7)</f>
        <v>372.70000000000005</v>
      </c>
      <c r="G20">
        <f>VLOOKUP(A20,'Dataark 2'!$A$5:$E$103,4)</f>
        <v>16883</v>
      </c>
      <c r="H20">
        <f>VLOOKUP(A20,'Dataark 2'!$A$5:$E$103,5)</f>
        <v>5452</v>
      </c>
    </row>
    <row r="21" spans="1:8" x14ac:dyDescent="0.35">
      <c r="A21" s="21">
        <v>550</v>
      </c>
      <c r="B21" s="22" t="s">
        <v>94</v>
      </c>
      <c r="C21" s="27">
        <f t="shared" si="3"/>
        <v>3.1062891622186121E-2</v>
      </c>
      <c r="D21" s="27">
        <f t="shared" si="4"/>
        <v>8.2571428571428573E-2</v>
      </c>
      <c r="E21">
        <f>VLOOKUP(A21,'Dataark 5'!$B$4:$H$101,3)</f>
        <v>267.7</v>
      </c>
      <c r="F21">
        <f>VLOOKUP(A21,'Dataark 5'!$B$4:$H$101,7)</f>
        <v>202.3</v>
      </c>
      <c r="G21">
        <f>VLOOKUP(A21,'Dataark 2'!$A$5:$E$103,4)</f>
        <v>8618</v>
      </c>
      <c r="H21">
        <f>VLOOKUP(A21,'Dataark 2'!$A$5:$E$103,5)</f>
        <v>2450</v>
      </c>
    </row>
    <row r="22" spans="1:8" x14ac:dyDescent="0.35">
      <c r="A22" s="21">
        <v>573</v>
      </c>
      <c r="B22" s="22" t="s">
        <v>97</v>
      </c>
      <c r="C22" s="27">
        <f t="shared" si="3"/>
        <v>3.4631708007167784E-2</v>
      </c>
      <c r="D22" s="27">
        <f t="shared" si="4"/>
        <v>8.9901867679645461E-2</v>
      </c>
      <c r="E22">
        <f>VLOOKUP(A22,'Dataark 5'!$B$4:$H$101,3)</f>
        <v>367.2</v>
      </c>
      <c r="F22">
        <f>VLOOKUP(A22,'Dataark 5'!$B$4:$H$101,7)</f>
        <v>284</v>
      </c>
      <c r="G22">
        <f>VLOOKUP(A22,'Dataark 2'!$A$5:$E$103,4)</f>
        <v>10603</v>
      </c>
      <c r="H22">
        <f>VLOOKUP(A22,'Dataark 2'!$A$5:$E$103,5)</f>
        <v>3159</v>
      </c>
    </row>
    <row r="23" spans="1:8" x14ac:dyDescent="0.35">
      <c r="A23" s="21">
        <v>575</v>
      </c>
      <c r="B23" s="22" t="s">
        <v>98</v>
      </c>
      <c r="C23" s="27">
        <f t="shared" si="3"/>
        <v>3.2548459983351173E-2</v>
      </c>
      <c r="D23" s="27">
        <f t="shared" si="4"/>
        <v>7.8971781986857364E-2</v>
      </c>
      <c r="E23">
        <f>VLOOKUP(A23,'Dataark 5'!$B$4:$H$101,3)</f>
        <v>273.7</v>
      </c>
      <c r="F23">
        <f>VLOOKUP(A23,'Dataark 5'!$B$4:$H$101,7)</f>
        <v>204.3</v>
      </c>
      <c r="G23">
        <f>VLOOKUP(A23,'Dataark 2'!$A$5:$E$103,4)</f>
        <v>8409</v>
      </c>
      <c r="H23">
        <f>VLOOKUP(A23,'Dataark 2'!$A$5:$E$103,5)</f>
        <v>2587</v>
      </c>
    </row>
    <row r="24" spans="1:8" x14ac:dyDescent="0.35">
      <c r="A24" s="21">
        <v>630</v>
      </c>
      <c r="B24" s="22" t="s">
        <v>99</v>
      </c>
      <c r="C24" s="27">
        <f t="shared" ref="C24:C26" si="5">E24/G24</f>
        <v>3.3127157652474107E-2</v>
      </c>
      <c r="D24" s="27">
        <f t="shared" ref="D24:D26" si="6">F24/H24</f>
        <v>8.6249999999999993E-2</v>
      </c>
      <c r="E24">
        <f>VLOOKUP(A24,'Dataark 5'!$B$4:$H$101,3)</f>
        <v>690.9</v>
      </c>
      <c r="F24">
        <f>VLOOKUP(A24,'Dataark 5'!$B$4:$H$101,7)</f>
        <v>510.59999999999997</v>
      </c>
      <c r="G24">
        <f>VLOOKUP(A24,'Dataark 2'!$A$5:$E$103,4)</f>
        <v>20856</v>
      </c>
      <c r="H24">
        <f>VLOOKUP(A24,'Dataark 2'!$A$5:$E$103,5)</f>
        <v>5920</v>
      </c>
    </row>
    <row r="25" spans="1:8" x14ac:dyDescent="0.35">
      <c r="A25" s="21">
        <v>492</v>
      </c>
      <c r="B25" s="22" t="s">
        <v>103</v>
      </c>
      <c r="C25" s="27">
        <f t="shared" si="5"/>
        <v>3.7499999999999999E-2</v>
      </c>
      <c r="D25" s="27">
        <f t="shared" si="6"/>
        <v>9.8368678629690051E-2</v>
      </c>
      <c r="E25">
        <f>VLOOKUP(A25,'Dataark 5'!$B$4:$H$101,3)</f>
        <v>75.599999999999994</v>
      </c>
      <c r="F25">
        <f>VLOOKUP(A25,'Dataark 5'!$B$4:$H$101,7)</f>
        <v>60.3</v>
      </c>
      <c r="G25">
        <f>VLOOKUP(A25,'Dataark 2'!$A$5:$E$103,4)</f>
        <v>2016</v>
      </c>
      <c r="H25">
        <f>VLOOKUP(A25,'Dataark 2'!$A$5:$E$103,5)</f>
        <v>613</v>
      </c>
    </row>
    <row r="26" spans="1:8" x14ac:dyDescent="0.35">
      <c r="A26" s="21">
        <v>580</v>
      </c>
      <c r="B26" s="22" t="s">
        <v>104</v>
      </c>
      <c r="C26" s="27">
        <f t="shared" si="5"/>
        <v>3.1012512474092271E-2</v>
      </c>
      <c r="D26" s="27">
        <f t="shared" si="6"/>
        <v>8.1175514626218859E-2</v>
      </c>
      <c r="E26">
        <f>VLOOKUP(A26,'Dataark 5'!$B$4:$H$101,3)</f>
        <v>404</v>
      </c>
      <c r="F26">
        <f>VLOOKUP(A26,'Dataark 5'!$B$4:$H$101,7)</f>
        <v>299.70000000000005</v>
      </c>
      <c r="G26">
        <f>VLOOKUP(A26,'Dataark 2'!$A$5:$E$103,4)</f>
        <v>13027</v>
      </c>
      <c r="H26">
        <f>VLOOKUP(A26,'Dataark 2'!$A$5:$E$103,5)</f>
        <v>3692</v>
      </c>
    </row>
    <row r="27" spans="1:8" x14ac:dyDescent="0.35">
      <c r="B27" s="28" t="s">
        <v>156</v>
      </c>
      <c r="C27" s="27">
        <f t="shared" si="0"/>
        <v>3.2488216866395678E-2</v>
      </c>
      <c r="D27" s="27">
        <f t="shared" si="0"/>
        <v>8.2668911808040424E-2</v>
      </c>
      <c r="E27">
        <f>SUM(E5:E26)</f>
        <v>8016.4999999999991</v>
      </c>
      <c r="F27">
        <f t="shared" ref="F27:H27" si="7">SUM(F5:F26)</f>
        <v>5891.4000000000005</v>
      </c>
      <c r="G27">
        <f t="shared" si="7"/>
        <v>246751</v>
      </c>
      <c r="H27">
        <f t="shared" si="7"/>
        <v>71265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FBBA3-3827-457D-B614-C2605E56F291}">
  <dimension ref="A1:G27"/>
  <sheetViews>
    <sheetView workbookViewId="0"/>
  </sheetViews>
  <sheetFormatPr defaultRowHeight="14.5" x14ac:dyDescent="0.35"/>
  <cols>
    <col min="1" max="7" width="15.640625" customWidth="1"/>
  </cols>
  <sheetData>
    <row r="1" spans="1:7" ht="17.5" x14ac:dyDescent="0.35">
      <c r="A1" s="24" t="s">
        <v>8</v>
      </c>
    </row>
    <row r="2" spans="1:7" s="24" customFormat="1" ht="17.5" x14ac:dyDescent="0.35">
      <c r="A2" s="24" t="s">
        <v>171</v>
      </c>
    </row>
    <row r="4" spans="1:7" s="26" customFormat="1" ht="43.5" x14ac:dyDescent="0.35">
      <c r="A4" s="25"/>
      <c r="B4" s="25"/>
      <c r="C4" s="26" t="s">
        <v>169</v>
      </c>
      <c r="D4" s="26" t="s">
        <v>170</v>
      </c>
      <c r="E4" s="26" t="s">
        <v>168</v>
      </c>
      <c r="F4" s="26" t="s">
        <v>152</v>
      </c>
      <c r="G4" s="26" t="s">
        <v>153</v>
      </c>
    </row>
    <row r="5" spans="1:7" x14ac:dyDescent="0.35">
      <c r="A5" s="21">
        <v>420</v>
      </c>
      <c r="B5" s="22" t="s">
        <v>7</v>
      </c>
      <c r="C5" s="30">
        <f>(E5/F5)*1000000</f>
        <v>43875.116631153964</v>
      </c>
      <c r="D5" s="30">
        <f>(E5/G5)*1000000</f>
        <v>158651.42538523921</v>
      </c>
      <c r="E5">
        <f>VLOOKUP(A5,'Dataark 6'!$E$4:$M$101,9)</f>
        <v>391.2344149999999</v>
      </c>
      <c r="F5">
        <f>VLOOKUP(A5,'Dataark 2'!A$5:$E$103,4)</f>
        <v>8917</v>
      </c>
      <c r="G5">
        <f>VLOOKUP(A5,'Dataark 2'!$A$5:$E$103,5)</f>
        <v>2466</v>
      </c>
    </row>
    <row r="6" spans="1:7" x14ac:dyDescent="0.35">
      <c r="A6" s="21">
        <v>530</v>
      </c>
      <c r="B6" s="22" t="s">
        <v>10</v>
      </c>
      <c r="C6" s="30">
        <f t="shared" ref="C6:C27" si="0">(E6/F6)*1000000</f>
        <v>54902.73839098031</v>
      </c>
      <c r="D6" s="30">
        <f t="shared" ref="D6:D27" si="1">(E6/G6)*1000000</f>
        <v>187170.05211726381</v>
      </c>
      <c r="E6">
        <f>VLOOKUP(A6,'Dataark 6'!$E$4:$M$101,9)</f>
        <v>287.30602999999996</v>
      </c>
      <c r="F6">
        <f>VLOOKUP(A6,'Dataark 2'!A$5:$E$103,4)</f>
        <v>5233</v>
      </c>
      <c r="G6">
        <f>VLOOKUP(A6,'Dataark 2'!$A$5:$E$103,5)</f>
        <v>1535</v>
      </c>
    </row>
    <row r="7" spans="1:7" x14ac:dyDescent="0.35">
      <c r="A7" s="21">
        <v>561</v>
      </c>
      <c r="B7" s="22" t="s">
        <v>17</v>
      </c>
      <c r="C7" s="30">
        <f t="shared" si="0"/>
        <v>52076.860068259382</v>
      </c>
      <c r="D7" s="30">
        <f t="shared" si="1"/>
        <v>188497.68008984436</v>
      </c>
      <c r="E7">
        <f>VLOOKUP(A7,'Dataark 6'!$E$4:$M$101,9)</f>
        <v>1174.9060399999998</v>
      </c>
      <c r="F7">
        <f>VLOOKUP(A7,'Dataark 2'!A$5:$E$103,4)</f>
        <v>22561</v>
      </c>
      <c r="G7">
        <f>VLOOKUP(A7,'Dataark 2'!$A$5:$E$103,5)</f>
        <v>6233</v>
      </c>
    </row>
    <row r="8" spans="1:7" x14ac:dyDescent="0.35">
      <c r="A8" s="21">
        <v>563</v>
      </c>
      <c r="B8" s="22" t="s">
        <v>18</v>
      </c>
      <c r="C8" s="30">
        <f t="shared" si="0"/>
        <v>50273.488271068629</v>
      </c>
      <c r="D8" s="30">
        <f t="shared" si="1"/>
        <v>222556.86538461535</v>
      </c>
      <c r="E8">
        <f>VLOOKUP(A8,'Dataark 6'!$E$4:$M$101,9)</f>
        <v>57.864784999999991</v>
      </c>
      <c r="F8">
        <f>VLOOKUP(A8,'Dataark 2'!A$5:$E$103,4)</f>
        <v>1151</v>
      </c>
      <c r="G8">
        <f>VLOOKUP(A8,'Dataark 2'!$A$5:$E$103,5)</f>
        <v>260</v>
      </c>
    </row>
    <row r="9" spans="1:7" x14ac:dyDescent="0.35">
      <c r="A9" s="21">
        <v>607</v>
      </c>
      <c r="B9" s="22" t="s">
        <v>24</v>
      </c>
      <c r="C9" s="30">
        <f t="shared" si="0"/>
        <v>55145.72333267366</v>
      </c>
      <c r="D9" s="30">
        <f t="shared" si="1"/>
        <v>191644.6629986245</v>
      </c>
      <c r="E9">
        <f>VLOOKUP(A9,'Dataark 6'!$E$4:$M$101,9)</f>
        <v>557.30268000000001</v>
      </c>
      <c r="F9">
        <f>VLOOKUP(A9,'Dataark 2'!A$5:$E$103,4)</f>
        <v>10106</v>
      </c>
      <c r="G9">
        <f>VLOOKUP(A9,'Dataark 2'!$A$5:$E$103,5)</f>
        <v>2908</v>
      </c>
    </row>
    <row r="10" spans="1:7" x14ac:dyDescent="0.35">
      <c r="A10" s="21">
        <v>430</v>
      </c>
      <c r="B10" s="22" t="s">
        <v>29</v>
      </c>
      <c r="C10" s="30">
        <f t="shared" si="0"/>
        <v>44887.419148936169</v>
      </c>
      <c r="D10" s="30">
        <f t="shared" si="1"/>
        <v>153948.38733216576</v>
      </c>
      <c r="E10">
        <f>VLOOKUP(A10,'Dataark 6'!$E$4:$M$101,9)</f>
        <v>527.42717499999992</v>
      </c>
      <c r="F10">
        <f>VLOOKUP(A10,'Dataark 2'!A$5:$E$103,4)</f>
        <v>11750</v>
      </c>
      <c r="G10">
        <f>VLOOKUP(A10,'Dataark 2'!$A$5:$E$103,5)</f>
        <v>3426</v>
      </c>
    </row>
    <row r="11" spans="1:7" x14ac:dyDescent="0.35">
      <c r="A11" s="21">
        <v>510</v>
      </c>
      <c r="B11" s="22" t="s">
        <v>36</v>
      </c>
      <c r="C11" s="30">
        <f t="shared" si="0"/>
        <v>49980.529734289325</v>
      </c>
      <c r="D11" s="30">
        <f t="shared" si="1"/>
        <v>169679.03207331043</v>
      </c>
      <c r="E11">
        <f>VLOOKUP(A11,'Dataark 6'!$E$4:$M$101,9)</f>
        <v>592.51918000000001</v>
      </c>
      <c r="F11">
        <f>VLOOKUP(A11,'Dataark 2'!A$5:$E$103,4)</f>
        <v>11855</v>
      </c>
      <c r="G11">
        <f>VLOOKUP(A11,'Dataark 2'!$A$5:$E$103,5)</f>
        <v>3492</v>
      </c>
    </row>
    <row r="12" spans="1:7" x14ac:dyDescent="0.35">
      <c r="A12" s="21">
        <v>440</v>
      </c>
      <c r="B12" s="22" t="s">
        <v>54</v>
      </c>
      <c r="C12" s="30">
        <f t="shared" si="0"/>
        <v>47659.725823405744</v>
      </c>
      <c r="D12" s="30">
        <f t="shared" si="1"/>
        <v>158717.45332555426</v>
      </c>
      <c r="E12">
        <f>VLOOKUP(A12,'Dataark 6'!$E$4:$M$101,9)</f>
        <v>272.04171500000001</v>
      </c>
      <c r="F12">
        <f>VLOOKUP(A12,'Dataark 2'!A$5:$E$103,4)</f>
        <v>5708</v>
      </c>
      <c r="G12">
        <f>VLOOKUP(A12,'Dataark 2'!$A$5:$E$103,5)</f>
        <v>1714</v>
      </c>
    </row>
    <row r="13" spans="1:7" x14ac:dyDescent="0.35">
      <c r="A13" s="21">
        <v>621</v>
      </c>
      <c r="B13" s="22" t="s">
        <v>55</v>
      </c>
      <c r="C13" s="30">
        <f t="shared" si="0"/>
        <v>49727.996524032118</v>
      </c>
      <c r="D13" s="30">
        <f t="shared" si="1"/>
        <v>173917.70069167888</v>
      </c>
      <c r="E13">
        <f>VLOOKUP(A13,'Dataark 6'!$E$4:$M$101,9)</f>
        <v>829.76134999999999</v>
      </c>
      <c r="F13">
        <f>VLOOKUP(A13,'Dataark 2'!A$5:$E$103,4)</f>
        <v>16686</v>
      </c>
      <c r="G13">
        <f>VLOOKUP(A13,'Dataark 2'!$A$5:$E$103,5)</f>
        <v>4771</v>
      </c>
    </row>
    <row r="14" spans="1:7" x14ac:dyDescent="0.35">
      <c r="A14" s="21">
        <v>482</v>
      </c>
      <c r="B14" s="22" t="s">
        <v>58</v>
      </c>
      <c r="C14" s="30">
        <f t="shared" si="0"/>
        <v>61942.297630799607</v>
      </c>
      <c r="D14" s="30">
        <f t="shared" si="1"/>
        <v>221527.0873786408</v>
      </c>
      <c r="E14">
        <f>VLOOKUP(A14,'Dataark 6'!$E$4:$M$101,9)</f>
        <v>250.99019000000001</v>
      </c>
      <c r="F14">
        <f>VLOOKUP(A14,'Dataark 2'!A$5:$E$103,4)</f>
        <v>4052</v>
      </c>
      <c r="G14">
        <f>VLOOKUP(A14,'Dataark 2'!$A$5:$E$103,5)</f>
        <v>1133</v>
      </c>
    </row>
    <row r="15" spans="1:7" x14ac:dyDescent="0.35">
      <c r="A15" s="21">
        <v>410</v>
      </c>
      <c r="B15" s="22" t="s">
        <v>65</v>
      </c>
      <c r="C15" s="30">
        <f t="shared" ref="C15" si="2">(E15/F15)*1000000</f>
        <v>43896.671503192098</v>
      </c>
      <c r="D15" s="30">
        <f t="shared" ref="D15" si="3">(E15/G15)*1000000</f>
        <v>160173.58110969927</v>
      </c>
      <c r="E15">
        <f>VLOOKUP(A15,'Dataark 6'!$E$4:$M$101,9)</f>
        <v>378.16982499999995</v>
      </c>
      <c r="F15">
        <f>VLOOKUP(A15,'Dataark 2'!A$5:$E$103,4)</f>
        <v>8615</v>
      </c>
      <c r="G15">
        <f>VLOOKUP(A15,'Dataark 2'!$A$5:$E$103,5)</f>
        <v>2361</v>
      </c>
    </row>
    <row r="16" spans="1:7" x14ac:dyDescent="0.35">
      <c r="A16" s="21">
        <v>480</v>
      </c>
      <c r="B16" s="22" t="s">
        <v>68</v>
      </c>
      <c r="C16" s="30">
        <f t="shared" ref="C16:C23" si="4">(E16/F16)*1000000</f>
        <v>43973.191340782112</v>
      </c>
      <c r="D16" s="30">
        <f t="shared" ref="D16:D23" si="5">(E16/G16)*1000000</f>
        <v>158569.24734191381</v>
      </c>
      <c r="E16">
        <f>VLOOKUP(A16,'Dataark 6'!$E$4:$M$101,9)</f>
        <v>283.36324499999995</v>
      </c>
      <c r="F16">
        <f>VLOOKUP(A16,'Dataark 2'!A$5:$E$103,4)</f>
        <v>6444</v>
      </c>
      <c r="G16">
        <f>VLOOKUP(A16,'Dataark 2'!$A$5:$E$103,5)</f>
        <v>1787</v>
      </c>
    </row>
    <row r="17" spans="1:7" x14ac:dyDescent="0.35">
      <c r="A17" s="21">
        <v>450</v>
      </c>
      <c r="B17" s="22" t="s">
        <v>69</v>
      </c>
      <c r="C17" s="30">
        <f t="shared" si="4"/>
        <v>50878.571428571428</v>
      </c>
      <c r="D17" s="30">
        <f t="shared" si="5"/>
        <v>177311.45783706525</v>
      </c>
      <c r="E17">
        <f>VLOOKUP(A17,'Dataark 6'!$E$4:$M$101,9)</f>
        <v>372.17674999999997</v>
      </c>
      <c r="F17">
        <f>VLOOKUP(A17,'Dataark 2'!A$5:$E$103,4)</f>
        <v>7315</v>
      </c>
      <c r="G17">
        <f>VLOOKUP(A17,'Dataark 2'!$A$5:$E$103,5)</f>
        <v>2099</v>
      </c>
    </row>
    <row r="18" spans="1:7" x14ac:dyDescent="0.35">
      <c r="A18" s="21">
        <v>461</v>
      </c>
      <c r="B18" s="22" t="s">
        <v>72</v>
      </c>
      <c r="C18" s="30">
        <f t="shared" si="4"/>
        <v>50071.187273115516</v>
      </c>
      <c r="D18" s="30">
        <f t="shared" si="5"/>
        <v>171998.69957036572</v>
      </c>
      <c r="E18">
        <f>VLOOKUP(A18,'Dataark 6'!$E$4:$M$101,9)</f>
        <v>1641.3835899999999</v>
      </c>
      <c r="F18">
        <f>VLOOKUP(A18,'Dataark 2'!A$5:$E$103,4)</f>
        <v>32781</v>
      </c>
      <c r="G18">
        <f>VLOOKUP(A18,'Dataark 2'!$A$5:$E$103,5)</f>
        <v>9543</v>
      </c>
    </row>
    <row r="19" spans="1:7" x14ac:dyDescent="0.35">
      <c r="A19" s="21">
        <v>479</v>
      </c>
      <c r="B19" s="22" t="s">
        <v>90</v>
      </c>
      <c r="C19" s="30">
        <f t="shared" si="4"/>
        <v>47761.222939612613</v>
      </c>
      <c r="D19" s="30">
        <f t="shared" si="5"/>
        <v>171609.30676855895</v>
      </c>
      <c r="E19">
        <f>VLOOKUP(A19,'Dataark 6'!$E$4:$M$101,9)</f>
        <v>628.77650000000006</v>
      </c>
      <c r="F19">
        <f>VLOOKUP(A19,'Dataark 2'!A$5:$E$103,4)</f>
        <v>13165</v>
      </c>
      <c r="G19">
        <f>VLOOKUP(A19,'Dataark 2'!$A$5:$E$103,5)</f>
        <v>3664</v>
      </c>
    </row>
    <row r="20" spans="1:7" x14ac:dyDescent="0.35">
      <c r="A20" s="21">
        <v>540</v>
      </c>
      <c r="B20" s="22" t="s">
        <v>92</v>
      </c>
      <c r="C20" s="30">
        <f t="shared" si="4"/>
        <v>50540.168808860974</v>
      </c>
      <c r="D20" s="30">
        <f t="shared" si="5"/>
        <v>156505.80887747611</v>
      </c>
      <c r="E20">
        <f>VLOOKUP(A20,'Dataark 6'!$E$4:$M$101,9)</f>
        <v>853.26966999999979</v>
      </c>
      <c r="F20">
        <f>VLOOKUP(A20,'Dataark 2'!A$5:$E$103,4)</f>
        <v>16883</v>
      </c>
      <c r="G20">
        <f>VLOOKUP(A20,'Dataark 2'!$A$5:$E$103,5)</f>
        <v>5452</v>
      </c>
    </row>
    <row r="21" spans="1:7" x14ac:dyDescent="0.35">
      <c r="A21" s="21">
        <v>550</v>
      </c>
      <c r="B21" s="22" t="s">
        <v>94</v>
      </c>
      <c r="C21" s="30">
        <f t="shared" si="4"/>
        <v>47886.173126015317</v>
      </c>
      <c r="D21" s="30">
        <f t="shared" si="5"/>
        <v>168442.05714285714</v>
      </c>
      <c r="E21">
        <f>VLOOKUP(A21,'Dataark 6'!$E$4:$M$101,9)</f>
        <v>412.68304000000001</v>
      </c>
      <c r="F21">
        <f>VLOOKUP(A21,'Dataark 2'!A$5:$E$103,4)</f>
        <v>8618</v>
      </c>
      <c r="G21">
        <f>VLOOKUP(A21,'Dataark 2'!$A$5:$E$103,5)</f>
        <v>2450</v>
      </c>
    </row>
    <row r="22" spans="1:7" x14ac:dyDescent="0.35">
      <c r="A22" s="21">
        <v>573</v>
      </c>
      <c r="B22" s="22" t="s">
        <v>97</v>
      </c>
      <c r="C22" s="30">
        <f t="shared" si="4"/>
        <v>47820.256531170417</v>
      </c>
      <c r="D22" s="30">
        <f t="shared" si="5"/>
        <v>160505.91326369101</v>
      </c>
      <c r="E22">
        <f>VLOOKUP(A22,'Dataark 6'!$E$4:$M$101,9)</f>
        <v>507.03817999999995</v>
      </c>
      <c r="F22">
        <f>VLOOKUP(A22,'Dataark 2'!A$5:$E$103,4)</f>
        <v>10603</v>
      </c>
      <c r="G22">
        <f>VLOOKUP(A22,'Dataark 2'!$A$5:$E$103,5)</f>
        <v>3159</v>
      </c>
    </row>
    <row r="23" spans="1:7" x14ac:dyDescent="0.35">
      <c r="A23" s="21">
        <v>575</v>
      </c>
      <c r="B23" s="22" t="s">
        <v>98</v>
      </c>
      <c r="C23" s="30">
        <f t="shared" si="4"/>
        <v>51558.925555951944</v>
      </c>
      <c r="D23" s="30">
        <f t="shared" si="5"/>
        <v>167591.42056436022</v>
      </c>
      <c r="E23">
        <f>VLOOKUP(A23,'Dataark 6'!$E$4:$M$101,9)</f>
        <v>433.5590049999999</v>
      </c>
      <c r="F23">
        <f>VLOOKUP(A23,'Dataark 2'!A$5:$E$103,4)</f>
        <v>8409</v>
      </c>
      <c r="G23">
        <f>VLOOKUP(A23,'Dataark 2'!$A$5:$E$103,5)</f>
        <v>2587</v>
      </c>
    </row>
    <row r="24" spans="1:7" x14ac:dyDescent="0.35">
      <c r="A24" s="21">
        <v>630</v>
      </c>
      <c r="B24" s="22" t="s">
        <v>99</v>
      </c>
      <c r="C24" s="30">
        <f t="shared" ref="C24:C26" si="6">(E24/F24)*1000000</f>
        <v>44017.468354430377</v>
      </c>
      <c r="D24" s="30">
        <f t="shared" ref="D24:D26" si="7">(E24/G24)*1000000</f>
        <v>155072.35135135133</v>
      </c>
      <c r="E24">
        <f>VLOOKUP(A24,'Dataark 6'!$E$4:$M$101,9)</f>
        <v>918.02831999999989</v>
      </c>
      <c r="F24">
        <f>VLOOKUP(A24,'Dataark 2'!A$5:$E$103,4)</f>
        <v>20856</v>
      </c>
      <c r="G24">
        <f>VLOOKUP(A24,'Dataark 2'!$A$5:$E$103,5)</f>
        <v>5920</v>
      </c>
    </row>
    <row r="25" spans="1:7" x14ac:dyDescent="0.35">
      <c r="A25" s="21">
        <v>492</v>
      </c>
      <c r="B25" s="22" t="s">
        <v>103</v>
      </c>
      <c r="C25" s="30">
        <f t="shared" si="6"/>
        <v>55296.361607142855</v>
      </c>
      <c r="D25" s="30">
        <f t="shared" si="7"/>
        <v>181855.5709624796</v>
      </c>
      <c r="E25">
        <f>VLOOKUP(A25,'Dataark 6'!$E$4:$M$101,9)</f>
        <v>111.477465</v>
      </c>
      <c r="F25">
        <f>VLOOKUP(A25,'Dataark 2'!A$5:$E$103,4)</f>
        <v>2016</v>
      </c>
      <c r="G25">
        <f>VLOOKUP(A25,'Dataark 2'!$A$5:$E$103,5)</f>
        <v>613</v>
      </c>
    </row>
    <row r="26" spans="1:7" x14ac:dyDescent="0.35">
      <c r="A26" s="21">
        <v>580</v>
      </c>
      <c r="B26" s="22" t="s">
        <v>104</v>
      </c>
      <c r="C26" s="30">
        <f t="shared" si="6"/>
        <v>49257.146311506876</v>
      </c>
      <c r="D26" s="30">
        <f t="shared" si="7"/>
        <v>173800.87892741064</v>
      </c>
      <c r="E26">
        <f>VLOOKUP(A26,'Dataark 6'!$E$4:$M$101,9)</f>
        <v>641.67284500000005</v>
      </c>
      <c r="F26">
        <f>VLOOKUP(A26,'Dataark 2'!A$5:$E$103,4)</f>
        <v>13027</v>
      </c>
      <c r="G26">
        <f>VLOOKUP(A26,'Dataark 2'!$A$5:$E$103,5)</f>
        <v>3692</v>
      </c>
    </row>
    <row r="27" spans="1:7" x14ac:dyDescent="0.35">
      <c r="B27" s="28" t="s">
        <v>156</v>
      </c>
      <c r="C27" s="30">
        <f t="shared" si="0"/>
        <v>49130.305429359942</v>
      </c>
      <c r="D27" s="30">
        <f t="shared" si="1"/>
        <v>170110.88184943516</v>
      </c>
      <c r="E27">
        <f>SUM(E5:E26)</f>
        <v>12122.951994999996</v>
      </c>
      <c r="F27">
        <f t="shared" ref="F27:G27" si="8">SUM(F5:F26)</f>
        <v>246751</v>
      </c>
      <c r="G27">
        <f t="shared" si="8"/>
        <v>71265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90DD9-11BF-4E84-9537-0FA8DB18EBF7}">
  <dimension ref="A1:D100"/>
  <sheetViews>
    <sheetView topLeftCell="A37" workbookViewId="0">
      <selection activeCell="C33" sqref="C33:D54"/>
    </sheetView>
  </sheetViews>
  <sheetFormatPr defaultRowHeight="14.5" x14ac:dyDescent="0.35"/>
  <cols>
    <col min="1" max="2" width="20.640625" style="2" customWidth="1"/>
    <col min="3" max="4" width="20.640625" style="1" customWidth="1"/>
  </cols>
  <sheetData>
    <row r="1" spans="1:4" ht="25" x14ac:dyDescent="0.5">
      <c r="A1" s="7" t="s">
        <v>107</v>
      </c>
    </row>
    <row r="2" spans="1:4" x14ac:dyDescent="0.35">
      <c r="A2" s="2" t="s">
        <v>2</v>
      </c>
      <c r="B2" s="2" t="s">
        <v>3</v>
      </c>
      <c r="C2" s="1" t="s">
        <v>0</v>
      </c>
      <c r="D2" s="1" t="s">
        <v>1</v>
      </c>
    </row>
    <row r="3" spans="1:4" s="23" customFormat="1" x14ac:dyDescent="0.35">
      <c r="A3" s="20">
        <v>1081</v>
      </c>
      <c r="B3" s="20" t="s">
        <v>14</v>
      </c>
      <c r="C3" s="21">
        <v>810</v>
      </c>
      <c r="D3" s="22" t="s">
        <v>13</v>
      </c>
    </row>
    <row r="4" spans="1:4" s="23" customFormat="1" x14ac:dyDescent="0.35">
      <c r="A4" s="20">
        <v>1081</v>
      </c>
      <c r="B4" s="20" t="s">
        <v>14</v>
      </c>
      <c r="C4" s="21">
        <v>813</v>
      </c>
      <c r="D4" s="22" t="s">
        <v>26</v>
      </c>
    </row>
    <row r="5" spans="1:4" s="23" customFormat="1" x14ac:dyDescent="0.35">
      <c r="A5" s="20">
        <v>1081</v>
      </c>
      <c r="B5" s="20" t="s">
        <v>14</v>
      </c>
      <c r="C5" s="21">
        <v>860</v>
      </c>
      <c r="D5" s="22" t="s">
        <v>43</v>
      </c>
    </row>
    <row r="6" spans="1:4" s="23" customFormat="1" x14ac:dyDescent="0.35">
      <c r="A6" s="20">
        <v>1081</v>
      </c>
      <c r="B6" s="20" t="s">
        <v>14</v>
      </c>
      <c r="C6" s="21">
        <v>849</v>
      </c>
      <c r="D6" s="22" t="s">
        <v>52</v>
      </c>
    </row>
    <row r="7" spans="1:4" s="23" customFormat="1" x14ac:dyDescent="0.35">
      <c r="A7" s="20">
        <v>1081</v>
      </c>
      <c r="B7" s="20" t="s">
        <v>14</v>
      </c>
      <c r="C7" s="21">
        <v>825</v>
      </c>
      <c r="D7" s="22" t="s">
        <v>63</v>
      </c>
    </row>
    <row r="8" spans="1:4" s="23" customFormat="1" x14ac:dyDescent="0.35">
      <c r="A8" s="20">
        <v>1081</v>
      </c>
      <c r="B8" s="20" t="s">
        <v>14</v>
      </c>
      <c r="C8" s="21">
        <v>846</v>
      </c>
      <c r="D8" s="22" t="s">
        <v>64</v>
      </c>
    </row>
    <row r="9" spans="1:4" s="23" customFormat="1" x14ac:dyDescent="0.35">
      <c r="A9" s="20">
        <v>1081</v>
      </c>
      <c r="B9" s="20" t="s">
        <v>14</v>
      </c>
      <c r="C9" s="21">
        <v>773</v>
      </c>
      <c r="D9" s="22" t="s">
        <v>66</v>
      </c>
    </row>
    <row r="10" spans="1:4" s="23" customFormat="1" x14ac:dyDescent="0.35">
      <c r="A10" s="20">
        <v>1081</v>
      </c>
      <c r="B10" s="20" t="s">
        <v>14</v>
      </c>
      <c r="C10" s="21">
        <v>840</v>
      </c>
      <c r="D10" s="22" t="s">
        <v>75</v>
      </c>
    </row>
    <row r="11" spans="1:4" s="23" customFormat="1" x14ac:dyDescent="0.35">
      <c r="A11" s="20">
        <v>1081</v>
      </c>
      <c r="B11" s="20" t="s">
        <v>14</v>
      </c>
      <c r="C11" s="21">
        <v>787</v>
      </c>
      <c r="D11" s="22" t="s">
        <v>93</v>
      </c>
    </row>
    <row r="12" spans="1:4" s="23" customFormat="1" x14ac:dyDescent="0.35">
      <c r="A12" s="20">
        <v>1081</v>
      </c>
      <c r="B12" s="20" t="s">
        <v>14</v>
      </c>
      <c r="C12" s="21">
        <v>820</v>
      </c>
      <c r="D12" s="22" t="s">
        <v>100</v>
      </c>
    </row>
    <row r="13" spans="1:4" s="23" customFormat="1" x14ac:dyDescent="0.35">
      <c r="A13" s="20">
        <v>1081</v>
      </c>
      <c r="B13" s="20" t="s">
        <v>14</v>
      </c>
      <c r="C13" s="21">
        <v>851</v>
      </c>
      <c r="D13" s="22" t="s">
        <v>105</v>
      </c>
    </row>
    <row r="14" spans="1:4" x14ac:dyDescent="0.35">
      <c r="A14" s="2">
        <v>1082</v>
      </c>
      <c r="B14" s="2" t="s">
        <v>20</v>
      </c>
      <c r="C14" s="3">
        <v>710</v>
      </c>
      <c r="D14" s="1" t="s">
        <v>19</v>
      </c>
    </row>
    <row r="15" spans="1:4" x14ac:dyDescent="0.35">
      <c r="A15" s="2">
        <v>1082</v>
      </c>
      <c r="B15" s="2" t="s">
        <v>20</v>
      </c>
      <c r="C15" s="3">
        <v>766</v>
      </c>
      <c r="D15" s="1" t="s">
        <v>38</v>
      </c>
    </row>
    <row r="16" spans="1:4" x14ac:dyDescent="0.35">
      <c r="A16" s="2">
        <v>1082</v>
      </c>
      <c r="B16" s="2" t="s">
        <v>20</v>
      </c>
      <c r="C16" s="3">
        <v>657</v>
      </c>
      <c r="D16" s="1" t="s">
        <v>41</v>
      </c>
    </row>
    <row r="17" spans="1:4" x14ac:dyDescent="0.35">
      <c r="A17" s="2">
        <v>1082</v>
      </c>
      <c r="B17" s="2" t="s">
        <v>20</v>
      </c>
      <c r="C17" s="3">
        <v>661</v>
      </c>
      <c r="D17" s="1" t="s">
        <v>45</v>
      </c>
    </row>
    <row r="18" spans="1:4" x14ac:dyDescent="0.35">
      <c r="A18" s="2">
        <v>1082</v>
      </c>
      <c r="B18" s="2" t="s">
        <v>20</v>
      </c>
      <c r="C18" s="3">
        <v>615</v>
      </c>
      <c r="D18" s="1" t="s">
        <v>46</v>
      </c>
    </row>
    <row r="19" spans="1:4" x14ac:dyDescent="0.35">
      <c r="A19" s="2">
        <v>1082</v>
      </c>
      <c r="B19" s="2" t="s">
        <v>20</v>
      </c>
      <c r="C19" s="3">
        <v>756</v>
      </c>
      <c r="D19" s="1" t="s">
        <v>50</v>
      </c>
    </row>
    <row r="20" spans="1:4" x14ac:dyDescent="0.35">
      <c r="A20" s="2">
        <v>1082</v>
      </c>
      <c r="B20" s="2" t="s">
        <v>20</v>
      </c>
      <c r="C20" s="3">
        <v>665</v>
      </c>
      <c r="D20" s="1" t="s">
        <v>60</v>
      </c>
    </row>
    <row r="21" spans="1:4" x14ac:dyDescent="0.35">
      <c r="A21" s="2">
        <v>1082</v>
      </c>
      <c r="B21" s="2" t="s">
        <v>20</v>
      </c>
      <c r="C21" s="3">
        <v>707</v>
      </c>
      <c r="D21" s="1" t="s">
        <v>67</v>
      </c>
    </row>
    <row r="22" spans="1:4" x14ac:dyDescent="0.35">
      <c r="A22" s="2">
        <v>1082</v>
      </c>
      <c r="B22" s="2" t="s">
        <v>20</v>
      </c>
      <c r="C22" s="3">
        <v>727</v>
      </c>
      <c r="D22" s="1" t="s">
        <v>71</v>
      </c>
    </row>
    <row r="23" spans="1:4" x14ac:dyDescent="0.35">
      <c r="A23" s="2">
        <v>1082</v>
      </c>
      <c r="B23" s="2" t="s">
        <v>20</v>
      </c>
      <c r="C23" s="3">
        <v>730</v>
      </c>
      <c r="D23" s="1" t="s">
        <v>74</v>
      </c>
    </row>
    <row r="24" spans="1:4" x14ac:dyDescent="0.35">
      <c r="A24" s="2">
        <v>1082</v>
      </c>
      <c r="B24" s="2" t="s">
        <v>20</v>
      </c>
      <c r="C24" s="3">
        <v>760</v>
      </c>
      <c r="D24" s="1" t="s">
        <v>76</v>
      </c>
    </row>
    <row r="25" spans="1:4" x14ac:dyDescent="0.35">
      <c r="A25" s="2">
        <v>1082</v>
      </c>
      <c r="B25" s="2" t="s">
        <v>20</v>
      </c>
      <c r="C25" s="3">
        <v>741</v>
      </c>
      <c r="D25" s="1" t="s">
        <v>81</v>
      </c>
    </row>
    <row r="26" spans="1:4" x14ac:dyDescent="0.35">
      <c r="A26" s="2">
        <v>1082</v>
      </c>
      <c r="B26" s="2" t="s">
        <v>20</v>
      </c>
      <c r="C26" s="3">
        <v>740</v>
      </c>
      <c r="D26" s="1" t="s">
        <v>82</v>
      </c>
    </row>
    <row r="27" spans="1:4" x14ac:dyDescent="0.35">
      <c r="A27" s="2">
        <v>1082</v>
      </c>
      <c r="B27" s="2" t="s">
        <v>20</v>
      </c>
      <c r="C27" s="3">
        <v>746</v>
      </c>
      <c r="D27" s="1" t="s">
        <v>83</v>
      </c>
    </row>
    <row r="28" spans="1:4" x14ac:dyDescent="0.35">
      <c r="A28" s="2">
        <v>1082</v>
      </c>
      <c r="B28" s="2" t="s">
        <v>20</v>
      </c>
      <c r="C28" s="3">
        <v>779</v>
      </c>
      <c r="D28" s="1" t="s">
        <v>84</v>
      </c>
    </row>
    <row r="29" spans="1:4" x14ac:dyDescent="0.35">
      <c r="A29" s="2">
        <v>1082</v>
      </c>
      <c r="B29" s="2" t="s">
        <v>20</v>
      </c>
      <c r="C29" s="3">
        <v>671</v>
      </c>
      <c r="D29" s="1" t="s">
        <v>89</v>
      </c>
    </row>
    <row r="30" spans="1:4" x14ac:dyDescent="0.35">
      <c r="A30" s="2">
        <v>1082</v>
      </c>
      <c r="B30" s="2" t="s">
        <v>20</v>
      </c>
      <c r="C30" s="3">
        <v>706</v>
      </c>
      <c r="D30" s="1" t="s">
        <v>91</v>
      </c>
    </row>
    <row r="31" spans="1:4" x14ac:dyDescent="0.35">
      <c r="A31" s="2">
        <v>1082</v>
      </c>
      <c r="B31" s="2" t="s">
        <v>20</v>
      </c>
      <c r="C31" s="3">
        <v>791</v>
      </c>
      <c r="D31" s="1" t="s">
        <v>101</v>
      </c>
    </row>
    <row r="32" spans="1:4" x14ac:dyDescent="0.35">
      <c r="A32" s="2">
        <v>1082</v>
      </c>
      <c r="B32" s="2" t="s">
        <v>20</v>
      </c>
      <c r="C32" s="3">
        <v>751</v>
      </c>
      <c r="D32" s="1" t="s">
        <v>106</v>
      </c>
    </row>
    <row r="33" spans="1:4" s="23" customFormat="1" x14ac:dyDescent="0.35">
      <c r="A33" s="20">
        <v>1083</v>
      </c>
      <c r="B33" s="20" t="s">
        <v>8</v>
      </c>
      <c r="C33" s="21">
        <v>420</v>
      </c>
      <c r="D33" s="22" t="s">
        <v>7</v>
      </c>
    </row>
    <row r="34" spans="1:4" s="23" customFormat="1" x14ac:dyDescent="0.35">
      <c r="A34" s="20">
        <v>1083</v>
      </c>
      <c r="B34" s="20" t="s">
        <v>8</v>
      </c>
      <c r="C34" s="21">
        <v>530</v>
      </c>
      <c r="D34" s="22" t="s">
        <v>10</v>
      </c>
    </row>
    <row r="35" spans="1:4" s="23" customFormat="1" x14ac:dyDescent="0.35">
      <c r="A35" s="20">
        <v>1083</v>
      </c>
      <c r="B35" s="20" t="s">
        <v>8</v>
      </c>
      <c r="C35" s="21">
        <v>561</v>
      </c>
      <c r="D35" s="22" t="s">
        <v>17</v>
      </c>
    </row>
    <row r="36" spans="1:4" s="23" customFormat="1" x14ac:dyDescent="0.35">
      <c r="A36" s="20">
        <v>1083</v>
      </c>
      <c r="B36" s="20" t="s">
        <v>8</v>
      </c>
      <c r="C36" s="21">
        <v>563</v>
      </c>
      <c r="D36" s="22" t="s">
        <v>18</v>
      </c>
    </row>
    <row r="37" spans="1:4" s="23" customFormat="1" x14ac:dyDescent="0.35">
      <c r="A37" s="20">
        <v>1083</v>
      </c>
      <c r="B37" s="20" t="s">
        <v>8</v>
      </c>
      <c r="C37" s="21">
        <v>607</v>
      </c>
      <c r="D37" s="22" t="s">
        <v>24</v>
      </c>
    </row>
    <row r="38" spans="1:4" s="23" customFormat="1" x14ac:dyDescent="0.35">
      <c r="A38" s="20">
        <v>1083</v>
      </c>
      <c r="B38" s="20" t="s">
        <v>8</v>
      </c>
      <c r="C38" s="21">
        <v>430</v>
      </c>
      <c r="D38" s="22" t="s">
        <v>29</v>
      </c>
    </row>
    <row r="39" spans="1:4" s="23" customFormat="1" x14ac:dyDescent="0.35">
      <c r="A39" s="20">
        <v>1083</v>
      </c>
      <c r="B39" s="20" t="s">
        <v>8</v>
      </c>
      <c r="C39" s="21">
        <v>510</v>
      </c>
      <c r="D39" s="22" t="s">
        <v>36</v>
      </c>
    </row>
    <row r="40" spans="1:4" s="23" customFormat="1" x14ac:dyDescent="0.35">
      <c r="A40" s="20">
        <v>1083</v>
      </c>
      <c r="B40" s="20" t="s">
        <v>8</v>
      </c>
      <c r="C40" s="21">
        <v>440</v>
      </c>
      <c r="D40" s="22" t="s">
        <v>54</v>
      </c>
    </row>
    <row r="41" spans="1:4" s="23" customFormat="1" x14ac:dyDescent="0.35">
      <c r="A41" s="20">
        <v>1083</v>
      </c>
      <c r="B41" s="20" t="s">
        <v>8</v>
      </c>
      <c r="C41" s="21">
        <v>621</v>
      </c>
      <c r="D41" s="22" t="s">
        <v>55</v>
      </c>
    </row>
    <row r="42" spans="1:4" s="23" customFormat="1" x14ac:dyDescent="0.35">
      <c r="A42" s="20">
        <v>1083</v>
      </c>
      <c r="B42" s="20" t="s">
        <v>8</v>
      </c>
      <c r="C42" s="21">
        <v>482</v>
      </c>
      <c r="D42" s="22" t="s">
        <v>58</v>
      </c>
    </row>
    <row r="43" spans="1:4" s="23" customFormat="1" x14ac:dyDescent="0.35">
      <c r="A43" s="20">
        <v>1083</v>
      </c>
      <c r="B43" s="20" t="s">
        <v>8</v>
      </c>
      <c r="C43" s="21">
        <v>410</v>
      </c>
      <c r="D43" s="22" t="s">
        <v>65</v>
      </c>
    </row>
    <row r="44" spans="1:4" s="23" customFormat="1" x14ac:dyDescent="0.35">
      <c r="A44" s="20">
        <v>1083</v>
      </c>
      <c r="B44" s="20" t="s">
        <v>8</v>
      </c>
      <c r="C44" s="21">
        <v>480</v>
      </c>
      <c r="D44" s="22" t="s">
        <v>68</v>
      </c>
    </row>
    <row r="45" spans="1:4" s="23" customFormat="1" x14ac:dyDescent="0.35">
      <c r="A45" s="20">
        <v>1083</v>
      </c>
      <c r="B45" s="20" t="s">
        <v>8</v>
      </c>
      <c r="C45" s="21">
        <v>450</v>
      </c>
      <c r="D45" s="22" t="s">
        <v>69</v>
      </c>
    </row>
    <row r="46" spans="1:4" s="23" customFormat="1" x14ac:dyDescent="0.35">
      <c r="A46" s="20">
        <v>1083</v>
      </c>
      <c r="B46" s="20" t="s">
        <v>8</v>
      </c>
      <c r="C46" s="21">
        <v>461</v>
      </c>
      <c r="D46" s="22" t="s">
        <v>72</v>
      </c>
    </row>
    <row r="47" spans="1:4" s="23" customFormat="1" x14ac:dyDescent="0.35">
      <c r="A47" s="20">
        <v>1083</v>
      </c>
      <c r="B47" s="20" t="s">
        <v>8</v>
      </c>
      <c r="C47" s="21">
        <v>479</v>
      </c>
      <c r="D47" s="22" t="s">
        <v>90</v>
      </c>
    </row>
    <row r="48" spans="1:4" s="23" customFormat="1" x14ac:dyDescent="0.35">
      <c r="A48" s="20">
        <v>1083</v>
      </c>
      <c r="B48" s="20" t="s">
        <v>8</v>
      </c>
      <c r="C48" s="21">
        <v>540</v>
      </c>
      <c r="D48" s="22" t="s">
        <v>92</v>
      </c>
    </row>
    <row r="49" spans="1:4" s="23" customFormat="1" x14ac:dyDescent="0.35">
      <c r="A49" s="20">
        <v>1083</v>
      </c>
      <c r="B49" s="20" t="s">
        <v>8</v>
      </c>
      <c r="C49" s="21">
        <v>550</v>
      </c>
      <c r="D49" s="22" t="s">
        <v>94</v>
      </c>
    </row>
    <row r="50" spans="1:4" s="23" customFormat="1" x14ac:dyDescent="0.35">
      <c r="A50" s="20">
        <v>1083</v>
      </c>
      <c r="B50" s="20" t="s">
        <v>8</v>
      </c>
      <c r="C50" s="21">
        <v>573</v>
      </c>
      <c r="D50" s="22" t="s">
        <v>97</v>
      </c>
    </row>
    <row r="51" spans="1:4" s="23" customFormat="1" x14ac:dyDescent="0.35">
      <c r="A51" s="20">
        <v>1083</v>
      </c>
      <c r="B51" s="20" t="s">
        <v>8</v>
      </c>
      <c r="C51" s="21">
        <v>575</v>
      </c>
      <c r="D51" s="22" t="s">
        <v>98</v>
      </c>
    </row>
    <row r="52" spans="1:4" s="23" customFormat="1" x14ac:dyDescent="0.35">
      <c r="A52" s="20">
        <v>1083</v>
      </c>
      <c r="B52" s="20" t="s">
        <v>8</v>
      </c>
      <c r="C52" s="21">
        <v>630</v>
      </c>
      <c r="D52" s="22" t="s">
        <v>99</v>
      </c>
    </row>
    <row r="53" spans="1:4" s="23" customFormat="1" x14ac:dyDescent="0.35">
      <c r="A53" s="20">
        <v>1083</v>
      </c>
      <c r="B53" s="20" t="s">
        <v>8</v>
      </c>
      <c r="C53" s="21">
        <v>492</v>
      </c>
      <c r="D53" s="22" t="s">
        <v>103</v>
      </c>
    </row>
    <row r="54" spans="1:4" s="23" customFormat="1" x14ac:dyDescent="0.35">
      <c r="A54" s="20">
        <v>1083</v>
      </c>
      <c r="B54" s="20" t="s">
        <v>8</v>
      </c>
      <c r="C54" s="21">
        <v>580</v>
      </c>
      <c r="D54" s="22" t="s">
        <v>104</v>
      </c>
    </row>
    <row r="55" spans="1:4" x14ac:dyDescent="0.35">
      <c r="A55" s="2">
        <v>1084</v>
      </c>
      <c r="B55" s="2" t="s">
        <v>5</v>
      </c>
      <c r="C55" s="3">
        <v>165</v>
      </c>
      <c r="D55" s="1" t="s">
        <v>4</v>
      </c>
    </row>
    <row r="56" spans="1:4" x14ac:dyDescent="0.35">
      <c r="A56" s="2">
        <v>1084</v>
      </c>
      <c r="B56" s="2" t="s">
        <v>5</v>
      </c>
      <c r="C56" s="3">
        <v>201</v>
      </c>
      <c r="D56" s="1" t="s">
        <v>6</v>
      </c>
    </row>
    <row r="57" spans="1:4" x14ac:dyDescent="0.35">
      <c r="A57" s="2">
        <v>1084</v>
      </c>
      <c r="B57" s="2" t="s">
        <v>5</v>
      </c>
      <c r="C57" s="3">
        <v>151</v>
      </c>
      <c r="D57" s="1" t="s">
        <v>9</v>
      </c>
    </row>
    <row r="58" spans="1:4" x14ac:dyDescent="0.35">
      <c r="A58" s="2">
        <v>1084</v>
      </c>
      <c r="B58" s="2" t="s">
        <v>5</v>
      </c>
      <c r="C58" s="3">
        <v>400</v>
      </c>
      <c r="D58" s="1" t="s">
        <v>11</v>
      </c>
    </row>
    <row r="59" spans="1:4" x14ac:dyDescent="0.35">
      <c r="A59" s="2">
        <v>1084</v>
      </c>
      <c r="B59" s="2" t="s">
        <v>5</v>
      </c>
      <c r="C59" s="3">
        <v>153</v>
      </c>
      <c r="D59" s="1" t="s">
        <v>12</v>
      </c>
    </row>
    <row r="60" spans="1:4" x14ac:dyDescent="0.35">
      <c r="A60" s="2">
        <v>1084</v>
      </c>
      <c r="B60" s="2" t="s">
        <v>5</v>
      </c>
      <c r="C60" s="3">
        <v>155</v>
      </c>
      <c r="D60" s="1" t="s">
        <v>15</v>
      </c>
    </row>
    <row r="61" spans="1:4" x14ac:dyDescent="0.35">
      <c r="A61" s="2">
        <v>1084</v>
      </c>
      <c r="B61" s="2" t="s">
        <v>5</v>
      </c>
      <c r="C61" s="3">
        <v>240</v>
      </c>
      <c r="D61" s="1" t="s">
        <v>16</v>
      </c>
    </row>
    <row r="62" spans="1:4" x14ac:dyDescent="0.35">
      <c r="A62" s="2">
        <v>1084</v>
      </c>
      <c r="B62" s="2" t="s">
        <v>5</v>
      </c>
      <c r="C62" s="3">
        <v>210</v>
      </c>
      <c r="D62" s="1" t="s">
        <v>23</v>
      </c>
    </row>
    <row r="63" spans="1:4" x14ac:dyDescent="0.35">
      <c r="A63" s="2">
        <v>1084</v>
      </c>
      <c r="B63" s="2" t="s">
        <v>5</v>
      </c>
      <c r="C63" s="3">
        <v>147</v>
      </c>
      <c r="D63" s="1" t="s">
        <v>25</v>
      </c>
    </row>
    <row r="64" spans="1:4" x14ac:dyDescent="0.35">
      <c r="A64" s="2">
        <v>1084</v>
      </c>
      <c r="B64" s="2" t="s">
        <v>5</v>
      </c>
      <c r="C64" s="3">
        <v>250</v>
      </c>
      <c r="D64" s="1" t="s">
        <v>27</v>
      </c>
    </row>
    <row r="65" spans="1:4" x14ac:dyDescent="0.35">
      <c r="A65" s="2">
        <v>1084</v>
      </c>
      <c r="B65" s="2" t="s">
        <v>5</v>
      </c>
      <c r="C65" s="3">
        <v>190</v>
      </c>
      <c r="D65" s="1" t="s">
        <v>28</v>
      </c>
    </row>
    <row r="66" spans="1:4" x14ac:dyDescent="0.35">
      <c r="A66" s="2">
        <v>1084</v>
      </c>
      <c r="B66" s="2" t="s">
        <v>5</v>
      </c>
      <c r="C66" s="3">
        <v>157</v>
      </c>
      <c r="D66" s="1" t="s">
        <v>30</v>
      </c>
    </row>
    <row r="67" spans="1:4" x14ac:dyDescent="0.35">
      <c r="A67" s="2">
        <v>1084</v>
      </c>
      <c r="B67" s="2" t="s">
        <v>5</v>
      </c>
      <c r="C67" s="3">
        <v>159</v>
      </c>
      <c r="D67" s="1" t="s">
        <v>31</v>
      </c>
    </row>
    <row r="68" spans="1:4" x14ac:dyDescent="0.35">
      <c r="A68" s="2">
        <v>1084</v>
      </c>
      <c r="B68" s="2" t="s">
        <v>5</v>
      </c>
      <c r="C68" s="3">
        <v>161</v>
      </c>
      <c r="D68" s="1" t="s">
        <v>32</v>
      </c>
    </row>
    <row r="69" spans="1:4" x14ac:dyDescent="0.35">
      <c r="A69" s="2">
        <v>1084</v>
      </c>
      <c r="B69" s="2" t="s">
        <v>5</v>
      </c>
      <c r="C69" s="3">
        <v>270</v>
      </c>
      <c r="D69" s="1" t="s">
        <v>34</v>
      </c>
    </row>
    <row r="70" spans="1:4" x14ac:dyDescent="0.35">
      <c r="A70" s="2">
        <v>1084</v>
      </c>
      <c r="B70" s="2" t="s">
        <v>5</v>
      </c>
      <c r="C70" s="3">
        <v>260</v>
      </c>
      <c r="D70" s="1" t="s">
        <v>37</v>
      </c>
    </row>
    <row r="71" spans="1:4" x14ac:dyDescent="0.35">
      <c r="A71" s="2">
        <v>1084</v>
      </c>
      <c r="B71" s="2" t="s">
        <v>5</v>
      </c>
      <c r="C71" s="3">
        <v>217</v>
      </c>
      <c r="D71" s="1" t="s">
        <v>39</v>
      </c>
    </row>
    <row r="72" spans="1:4" x14ac:dyDescent="0.35">
      <c r="A72" s="2">
        <v>1084</v>
      </c>
      <c r="B72" s="2" t="s">
        <v>5</v>
      </c>
      <c r="C72" s="3">
        <v>163</v>
      </c>
      <c r="D72" s="1" t="s">
        <v>40</v>
      </c>
    </row>
    <row r="73" spans="1:4" x14ac:dyDescent="0.35">
      <c r="A73" s="2">
        <v>1084</v>
      </c>
      <c r="B73" s="2" t="s">
        <v>5</v>
      </c>
      <c r="C73" s="3">
        <v>219</v>
      </c>
      <c r="D73" s="1" t="s">
        <v>42</v>
      </c>
    </row>
    <row r="74" spans="1:4" x14ac:dyDescent="0.35">
      <c r="A74" s="2">
        <v>1084</v>
      </c>
      <c r="B74" s="2" t="s">
        <v>5</v>
      </c>
      <c r="C74" s="3">
        <v>167</v>
      </c>
      <c r="D74" s="1" t="s">
        <v>47</v>
      </c>
    </row>
    <row r="75" spans="1:4" x14ac:dyDescent="0.35">
      <c r="A75" s="2">
        <v>1084</v>
      </c>
      <c r="B75" s="2" t="s">
        <v>5</v>
      </c>
      <c r="C75" s="3">
        <v>169</v>
      </c>
      <c r="D75" s="1" t="s">
        <v>48</v>
      </c>
    </row>
    <row r="76" spans="1:4" x14ac:dyDescent="0.35">
      <c r="A76" s="2">
        <v>1084</v>
      </c>
      <c r="B76" s="2" t="s">
        <v>5</v>
      </c>
      <c r="C76" s="3">
        <v>223</v>
      </c>
      <c r="D76" s="1" t="s">
        <v>49</v>
      </c>
    </row>
    <row r="77" spans="1:4" x14ac:dyDescent="0.35">
      <c r="A77" s="2">
        <v>1084</v>
      </c>
      <c r="B77" s="2" t="s">
        <v>5</v>
      </c>
      <c r="C77" s="3">
        <v>183</v>
      </c>
      <c r="D77" s="1" t="s">
        <v>51</v>
      </c>
    </row>
    <row r="78" spans="1:4" x14ac:dyDescent="0.35">
      <c r="A78" s="2">
        <v>1084</v>
      </c>
      <c r="B78" s="2" t="s">
        <v>5</v>
      </c>
      <c r="C78" s="3">
        <v>101</v>
      </c>
      <c r="D78" s="1" t="s">
        <v>56</v>
      </c>
    </row>
    <row r="79" spans="1:4" x14ac:dyDescent="0.35">
      <c r="A79" s="2">
        <v>1084</v>
      </c>
      <c r="B79" s="2" t="s">
        <v>5</v>
      </c>
      <c r="C79" s="3">
        <v>173</v>
      </c>
      <c r="D79" s="1" t="s">
        <v>62</v>
      </c>
    </row>
    <row r="80" spans="1:4" x14ac:dyDescent="0.35">
      <c r="A80" s="2">
        <v>1084</v>
      </c>
      <c r="B80" s="2" t="s">
        <v>5</v>
      </c>
      <c r="C80" s="3">
        <v>230</v>
      </c>
      <c r="D80" s="1" t="s">
        <v>79</v>
      </c>
    </row>
    <row r="81" spans="1:4" x14ac:dyDescent="0.35">
      <c r="A81" s="2">
        <v>1084</v>
      </c>
      <c r="B81" s="2" t="s">
        <v>5</v>
      </c>
      <c r="C81" s="3">
        <v>175</v>
      </c>
      <c r="D81" s="1" t="s">
        <v>80</v>
      </c>
    </row>
    <row r="82" spans="1:4" x14ac:dyDescent="0.35">
      <c r="A82" s="2">
        <v>1084</v>
      </c>
      <c r="B82" s="2" t="s">
        <v>5</v>
      </c>
      <c r="C82" s="3">
        <v>185</v>
      </c>
      <c r="D82" s="1" t="s">
        <v>95</v>
      </c>
    </row>
    <row r="83" spans="1:4" x14ac:dyDescent="0.35">
      <c r="A83" s="2">
        <v>1084</v>
      </c>
      <c r="B83" s="2" t="s">
        <v>5</v>
      </c>
      <c r="C83" s="3">
        <v>187</v>
      </c>
      <c r="D83" s="1" t="s">
        <v>96</v>
      </c>
    </row>
    <row r="84" spans="1:4" x14ac:dyDescent="0.35">
      <c r="A84" s="2">
        <v>1085</v>
      </c>
      <c r="B84" s="2" t="s">
        <v>22</v>
      </c>
      <c r="C84" s="3">
        <v>320</v>
      </c>
      <c r="D84" s="1" t="s">
        <v>21</v>
      </c>
    </row>
    <row r="85" spans="1:4" x14ac:dyDescent="0.35">
      <c r="A85" s="2">
        <v>1085</v>
      </c>
      <c r="B85" s="2" t="s">
        <v>22</v>
      </c>
      <c r="C85" s="3">
        <v>253</v>
      </c>
      <c r="D85" s="1" t="s">
        <v>33</v>
      </c>
    </row>
    <row r="86" spans="1:4" x14ac:dyDescent="0.35">
      <c r="A86" s="2">
        <v>1085</v>
      </c>
      <c r="B86" s="2" t="s">
        <v>22</v>
      </c>
      <c r="C86" s="3">
        <v>376</v>
      </c>
      <c r="D86" s="1" t="s">
        <v>35</v>
      </c>
    </row>
    <row r="87" spans="1:4" x14ac:dyDescent="0.35">
      <c r="A87" s="2">
        <v>1085</v>
      </c>
      <c r="B87" s="2" t="s">
        <v>22</v>
      </c>
      <c r="C87" s="3">
        <v>316</v>
      </c>
      <c r="D87" s="1" t="s">
        <v>44</v>
      </c>
    </row>
    <row r="88" spans="1:4" x14ac:dyDescent="0.35">
      <c r="A88" s="2">
        <v>1085</v>
      </c>
      <c r="B88" s="2" t="s">
        <v>22</v>
      </c>
      <c r="C88" s="3">
        <v>326</v>
      </c>
      <c r="D88" s="1" t="s">
        <v>53</v>
      </c>
    </row>
    <row r="89" spans="1:4" x14ac:dyDescent="0.35">
      <c r="A89" s="2">
        <v>1085</v>
      </c>
      <c r="B89" s="2" t="s">
        <v>22</v>
      </c>
      <c r="C89" s="3">
        <v>259</v>
      </c>
      <c r="D89" s="1" t="s">
        <v>57</v>
      </c>
    </row>
    <row r="90" spans="1:4" x14ac:dyDescent="0.35">
      <c r="A90" s="2">
        <v>1085</v>
      </c>
      <c r="B90" s="2" t="s">
        <v>22</v>
      </c>
      <c r="C90" s="3">
        <v>350</v>
      </c>
      <c r="D90" s="1" t="s">
        <v>59</v>
      </c>
    </row>
    <row r="91" spans="1:4" x14ac:dyDescent="0.35">
      <c r="A91" s="2">
        <v>1085</v>
      </c>
      <c r="B91" s="2" t="s">
        <v>22</v>
      </c>
      <c r="C91" s="3">
        <v>360</v>
      </c>
      <c r="D91" s="1" t="s">
        <v>61</v>
      </c>
    </row>
    <row r="92" spans="1:4" x14ac:dyDescent="0.35">
      <c r="A92" s="2">
        <v>1085</v>
      </c>
      <c r="B92" s="2" t="s">
        <v>22</v>
      </c>
      <c r="C92" s="3">
        <v>370</v>
      </c>
      <c r="D92" s="1" t="s">
        <v>70</v>
      </c>
    </row>
    <row r="93" spans="1:4" x14ac:dyDescent="0.35">
      <c r="A93" s="2">
        <v>1085</v>
      </c>
      <c r="B93" s="2" t="s">
        <v>22</v>
      </c>
      <c r="C93" s="3">
        <v>306</v>
      </c>
      <c r="D93" s="1" t="s">
        <v>73</v>
      </c>
    </row>
    <row r="94" spans="1:4" x14ac:dyDescent="0.35">
      <c r="A94" s="2">
        <v>1085</v>
      </c>
      <c r="B94" s="2" t="s">
        <v>22</v>
      </c>
      <c r="C94" s="3">
        <v>329</v>
      </c>
      <c r="D94" s="1" t="s">
        <v>77</v>
      </c>
    </row>
    <row r="95" spans="1:4" x14ac:dyDescent="0.35">
      <c r="A95" s="2">
        <v>1085</v>
      </c>
      <c r="B95" s="2" t="s">
        <v>22</v>
      </c>
      <c r="C95" s="3">
        <v>265</v>
      </c>
      <c r="D95" s="1" t="s">
        <v>78</v>
      </c>
    </row>
    <row r="96" spans="1:4" x14ac:dyDescent="0.35">
      <c r="A96" s="2">
        <v>1085</v>
      </c>
      <c r="B96" s="2" t="s">
        <v>22</v>
      </c>
      <c r="C96" s="3">
        <v>330</v>
      </c>
      <c r="D96" s="1" t="s">
        <v>85</v>
      </c>
    </row>
    <row r="97" spans="1:4" x14ac:dyDescent="0.35">
      <c r="A97" s="2">
        <v>1085</v>
      </c>
      <c r="B97" s="2" t="s">
        <v>22</v>
      </c>
      <c r="C97" s="3">
        <v>269</v>
      </c>
      <c r="D97" s="1" t="s">
        <v>86</v>
      </c>
    </row>
    <row r="98" spans="1:4" x14ac:dyDescent="0.35">
      <c r="A98" s="2">
        <v>1085</v>
      </c>
      <c r="B98" s="2" t="s">
        <v>22</v>
      </c>
      <c r="C98" s="3">
        <v>340</v>
      </c>
      <c r="D98" s="1" t="s">
        <v>87</v>
      </c>
    </row>
    <row r="99" spans="1:4" x14ac:dyDescent="0.35">
      <c r="A99" s="2">
        <v>1085</v>
      </c>
      <c r="B99" s="2" t="s">
        <v>22</v>
      </c>
      <c r="C99" s="3">
        <v>336</v>
      </c>
      <c r="D99" s="1" t="s">
        <v>88</v>
      </c>
    </row>
    <row r="100" spans="1:4" x14ac:dyDescent="0.35">
      <c r="A100" s="2">
        <v>1085</v>
      </c>
      <c r="B100" s="2" t="s">
        <v>22</v>
      </c>
      <c r="C100" s="3">
        <v>390</v>
      </c>
      <c r="D100" s="1" t="s">
        <v>102</v>
      </c>
    </row>
  </sheetData>
  <sortState xmlns:xlrd2="http://schemas.microsoft.com/office/spreadsheetml/2017/richdata2" ref="A3:F100">
    <sortCondition ref="A3:A100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BDD32-4559-431D-8B8D-3F90F124BDE4}">
  <dimension ref="A1:E106"/>
  <sheetViews>
    <sheetView topLeftCell="A84" workbookViewId="0">
      <selection activeCell="C107" sqref="C107"/>
    </sheetView>
  </sheetViews>
  <sheetFormatPr defaultRowHeight="14.5" x14ac:dyDescent="0.35"/>
  <cols>
    <col min="2" max="2" width="18.35546875" customWidth="1"/>
    <col min="3" max="5" width="9.140625" style="6"/>
  </cols>
  <sheetData>
    <row r="1" spans="1:5" ht="25" x14ac:dyDescent="0.5">
      <c r="A1" s="5" t="s">
        <v>108</v>
      </c>
    </row>
    <row r="2" spans="1:5" x14ac:dyDescent="0.35">
      <c r="A2" t="s">
        <v>109</v>
      </c>
    </row>
    <row r="3" spans="1:5" x14ac:dyDescent="0.35">
      <c r="C3" s="31" t="s">
        <v>110</v>
      </c>
      <c r="D3" s="31"/>
      <c r="E3" s="31"/>
    </row>
    <row r="4" spans="1:5" x14ac:dyDescent="0.35">
      <c r="C4" s="6" t="s">
        <v>111</v>
      </c>
      <c r="D4" s="6" t="s">
        <v>112</v>
      </c>
      <c r="E4" s="6" t="s">
        <v>113</v>
      </c>
    </row>
    <row r="5" spans="1:5" x14ac:dyDescent="0.35">
      <c r="A5" s="3">
        <v>101</v>
      </c>
      <c r="B5" t="s">
        <v>56</v>
      </c>
      <c r="C5" s="6">
        <v>653664</v>
      </c>
      <c r="D5" s="6">
        <v>60214</v>
      </c>
      <c r="E5" s="6">
        <v>14432</v>
      </c>
    </row>
    <row r="6" spans="1:5" x14ac:dyDescent="0.35">
      <c r="A6" s="3">
        <v>147</v>
      </c>
      <c r="B6" t="s">
        <v>25</v>
      </c>
      <c r="C6" s="6">
        <v>104664</v>
      </c>
      <c r="D6" s="6">
        <v>16473</v>
      </c>
      <c r="E6" s="6">
        <v>4940</v>
      </c>
    </row>
    <row r="7" spans="1:5" x14ac:dyDescent="0.35">
      <c r="A7" s="3">
        <v>151</v>
      </c>
      <c r="B7" t="s">
        <v>9</v>
      </c>
      <c r="C7" s="6">
        <v>50039</v>
      </c>
      <c r="D7" s="6">
        <v>9202</v>
      </c>
      <c r="E7" s="6">
        <v>3286</v>
      </c>
    </row>
    <row r="8" spans="1:5" x14ac:dyDescent="0.35">
      <c r="A8" s="3">
        <v>153</v>
      </c>
      <c r="B8" t="s">
        <v>12</v>
      </c>
      <c r="C8" s="6">
        <v>37128</v>
      </c>
      <c r="D8" s="6">
        <v>6084</v>
      </c>
      <c r="E8" s="6">
        <v>1830</v>
      </c>
    </row>
    <row r="9" spans="1:5" x14ac:dyDescent="0.35">
      <c r="A9" s="3">
        <v>155</v>
      </c>
      <c r="B9" t="s">
        <v>15</v>
      </c>
      <c r="C9" s="6">
        <v>14609</v>
      </c>
      <c r="D9" s="6">
        <v>3294</v>
      </c>
      <c r="E9" s="6">
        <v>1038</v>
      </c>
    </row>
    <row r="10" spans="1:5" x14ac:dyDescent="0.35">
      <c r="A10" s="3">
        <v>157</v>
      </c>
      <c r="B10" t="s">
        <v>30</v>
      </c>
      <c r="C10" s="6">
        <v>74838</v>
      </c>
      <c r="D10" s="6">
        <v>14295</v>
      </c>
      <c r="E10" s="6">
        <v>4364</v>
      </c>
    </row>
    <row r="11" spans="1:5" x14ac:dyDescent="0.35">
      <c r="A11" s="3">
        <v>159</v>
      </c>
      <c r="B11" t="s">
        <v>31</v>
      </c>
      <c r="C11" s="6">
        <v>70001</v>
      </c>
      <c r="D11" s="6">
        <v>10580</v>
      </c>
      <c r="E11" s="6">
        <v>3123</v>
      </c>
    </row>
    <row r="12" spans="1:5" x14ac:dyDescent="0.35">
      <c r="A12" s="3">
        <v>161</v>
      </c>
      <c r="B12" t="s">
        <v>32</v>
      </c>
      <c r="C12" s="6">
        <v>23635</v>
      </c>
      <c r="D12" s="6">
        <v>3881</v>
      </c>
      <c r="E12" s="6">
        <v>1230</v>
      </c>
    </row>
    <row r="13" spans="1:5" x14ac:dyDescent="0.35">
      <c r="A13" s="3">
        <v>163</v>
      </c>
      <c r="B13" t="s">
        <v>40</v>
      </c>
      <c r="C13" s="6">
        <v>29215</v>
      </c>
      <c r="D13" s="6">
        <v>4984</v>
      </c>
      <c r="E13" s="6">
        <v>1594</v>
      </c>
    </row>
    <row r="14" spans="1:5" x14ac:dyDescent="0.35">
      <c r="A14" s="3">
        <v>165</v>
      </c>
      <c r="B14" t="s">
        <v>4</v>
      </c>
      <c r="C14" s="6">
        <v>27530</v>
      </c>
      <c r="D14" s="6">
        <v>4649</v>
      </c>
      <c r="E14" s="6">
        <v>1305</v>
      </c>
    </row>
    <row r="15" spans="1:5" x14ac:dyDescent="0.35">
      <c r="A15" s="3">
        <v>167</v>
      </c>
      <c r="B15" t="s">
        <v>47</v>
      </c>
      <c r="C15" s="6">
        <v>53443</v>
      </c>
      <c r="D15" s="6">
        <v>8316</v>
      </c>
      <c r="E15" s="6">
        <v>2512</v>
      </c>
    </row>
    <row r="16" spans="1:5" x14ac:dyDescent="0.35">
      <c r="A16" s="3">
        <v>169</v>
      </c>
      <c r="B16" t="s">
        <v>48</v>
      </c>
      <c r="C16" s="6">
        <v>55258</v>
      </c>
      <c r="D16" s="6">
        <v>8384</v>
      </c>
      <c r="E16" s="6">
        <v>2356</v>
      </c>
    </row>
    <row r="17" spans="1:5" x14ac:dyDescent="0.35">
      <c r="A17" s="3">
        <v>173</v>
      </c>
      <c r="B17" t="s">
        <v>62</v>
      </c>
      <c r="C17" s="6">
        <v>58434</v>
      </c>
      <c r="D17" s="6">
        <v>10213</v>
      </c>
      <c r="E17" s="6">
        <v>3135</v>
      </c>
    </row>
    <row r="18" spans="1:5" x14ac:dyDescent="0.35">
      <c r="A18" s="3">
        <v>175</v>
      </c>
      <c r="B18" t="s">
        <v>80</v>
      </c>
      <c r="C18" s="6">
        <v>42563</v>
      </c>
      <c r="D18" s="6">
        <v>6709</v>
      </c>
      <c r="E18" s="6">
        <v>2159</v>
      </c>
    </row>
    <row r="19" spans="1:5" x14ac:dyDescent="0.35">
      <c r="A19" s="3">
        <v>183</v>
      </c>
      <c r="B19" t="s">
        <v>51</v>
      </c>
      <c r="C19" s="6">
        <v>23457</v>
      </c>
      <c r="D19" s="6">
        <v>3427</v>
      </c>
      <c r="E19" s="6">
        <v>842</v>
      </c>
    </row>
    <row r="20" spans="1:5" x14ac:dyDescent="0.35">
      <c r="A20" s="3">
        <v>185</v>
      </c>
      <c r="B20" t="s">
        <v>95</v>
      </c>
      <c r="C20" s="6">
        <v>43042</v>
      </c>
      <c r="D20" s="6">
        <v>7334</v>
      </c>
      <c r="E20" s="6">
        <v>2037</v>
      </c>
    </row>
    <row r="21" spans="1:5" x14ac:dyDescent="0.35">
      <c r="A21" s="3">
        <v>187</v>
      </c>
      <c r="B21" t="s">
        <v>96</v>
      </c>
      <c r="C21" s="6">
        <v>17031</v>
      </c>
      <c r="D21" s="6">
        <v>2924</v>
      </c>
      <c r="E21" s="6">
        <v>809</v>
      </c>
    </row>
    <row r="22" spans="1:5" x14ac:dyDescent="0.35">
      <c r="A22" s="3">
        <v>190</v>
      </c>
      <c r="B22" t="s">
        <v>28</v>
      </c>
      <c r="C22" s="6">
        <v>42077</v>
      </c>
      <c r="D22" s="6">
        <v>8342</v>
      </c>
      <c r="E22" s="6">
        <v>2721</v>
      </c>
    </row>
    <row r="23" spans="1:5" x14ac:dyDescent="0.35">
      <c r="A23" s="3">
        <v>201</v>
      </c>
      <c r="B23" t="s">
        <v>6</v>
      </c>
      <c r="C23" s="6">
        <v>26061</v>
      </c>
      <c r="D23" s="6">
        <v>5035</v>
      </c>
      <c r="E23" s="6">
        <v>1583</v>
      </c>
    </row>
    <row r="24" spans="1:5" x14ac:dyDescent="0.35">
      <c r="A24" s="3">
        <v>210</v>
      </c>
      <c r="B24" t="s">
        <v>23</v>
      </c>
      <c r="C24" s="6">
        <v>41689</v>
      </c>
      <c r="D24" s="6">
        <v>8896</v>
      </c>
      <c r="E24" s="6">
        <v>2305</v>
      </c>
    </row>
    <row r="25" spans="1:5" x14ac:dyDescent="0.35">
      <c r="A25" s="3">
        <v>217</v>
      </c>
      <c r="B25" t="s">
        <v>39</v>
      </c>
      <c r="C25" s="6">
        <v>63399</v>
      </c>
      <c r="D25" s="6">
        <v>14458</v>
      </c>
      <c r="E25" s="6">
        <v>4229</v>
      </c>
    </row>
    <row r="26" spans="1:5" x14ac:dyDescent="0.35">
      <c r="A26" s="3">
        <v>219</v>
      </c>
      <c r="B26" t="s">
        <v>42</v>
      </c>
      <c r="C26" s="6">
        <v>54159</v>
      </c>
      <c r="D26" s="6">
        <v>9239</v>
      </c>
      <c r="E26" s="6">
        <v>2751</v>
      </c>
    </row>
    <row r="27" spans="1:5" x14ac:dyDescent="0.35">
      <c r="A27" s="3">
        <v>223</v>
      </c>
      <c r="B27" t="s">
        <v>49</v>
      </c>
      <c r="C27" s="6">
        <v>24715</v>
      </c>
      <c r="D27" s="6">
        <v>6514</v>
      </c>
      <c r="E27" s="6">
        <v>2220</v>
      </c>
    </row>
    <row r="28" spans="1:5" x14ac:dyDescent="0.35">
      <c r="A28" s="3">
        <v>230</v>
      </c>
      <c r="B28" t="s">
        <v>79</v>
      </c>
      <c r="C28" s="6">
        <v>57193</v>
      </c>
      <c r="D28" s="6">
        <v>12160</v>
      </c>
      <c r="E28" s="6">
        <v>4335</v>
      </c>
    </row>
    <row r="29" spans="1:5" x14ac:dyDescent="0.35">
      <c r="A29" s="3">
        <v>240</v>
      </c>
      <c r="B29" t="s">
        <v>16</v>
      </c>
      <c r="C29" s="6">
        <v>45202</v>
      </c>
      <c r="D29" s="6">
        <v>7631</v>
      </c>
      <c r="E29" s="6">
        <v>2177</v>
      </c>
    </row>
    <row r="30" spans="1:5" x14ac:dyDescent="0.35">
      <c r="A30" s="3">
        <v>250</v>
      </c>
      <c r="B30" t="s">
        <v>27</v>
      </c>
      <c r="C30" s="6">
        <v>46117</v>
      </c>
      <c r="D30" s="6">
        <v>10285</v>
      </c>
      <c r="E30" s="6">
        <v>2921</v>
      </c>
    </row>
    <row r="31" spans="1:5" x14ac:dyDescent="0.35">
      <c r="A31" s="3">
        <v>253</v>
      </c>
      <c r="B31" t="s">
        <v>33</v>
      </c>
      <c r="C31" s="6">
        <v>51507</v>
      </c>
      <c r="D31" s="6">
        <v>10011</v>
      </c>
      <c r="E31" s="6">
        <v>2767</v>
      </c>
    </row>
    <row r="32" spans="1:5" x14ac:dyDescent="0.35">
      <c r="A32" s="3">
        <v>259</v>
      </c>
      <c r="B32" t="s">
        <v>57</v>
      </c>
      <c r="C32" s="6">
        <v>62458</v>
      </c>
      <c r="D32" s="6">
        <v>11423</v>
      </c>
      <c r="E32" s="6">
        <v>3155</v>
      </c>
    </row>
    <row r="33" spans="1:5" x14ac:dyDescent="0.35">
      <c r="A33" s="3">
        <v>260</v>
      </c>
      <c r="B33" t="s">
        <v>37</v>
      </c>
      <c r="C33" s="6">
        <v>31466</v>
      </c>
      <c r="D33" s="6">
        <v>7852</v>
      </c>
      <c r="E33" s="6">
        <v>2014</v>
      </c>
    </row>
    <row r="34" spans="1:5" x14ac:dyDescent="0.35">
      <c r="A34" s="3">
        <v>265</v>
      </c>
      <c r="B34" t="s">
        <v>78</v>
      </c>
      <c r="C34" s="6">
        <v>90446</v>
      </c>
      <c r="D34" s="6">
        <v>16322</v>
      </c>
      <c r="E34" s="6">
        <v>4744</v>
      </c>
    </row>
    <row r="35" spans="1:5" x14ac:dyDescent="0.35">
      <c r="A35" s="3">
        <v>269</v>
      </c>
      <c r="B35" t="s">
        <v>86</v>
      </c>
      <c r="C35" s="6">
        <v>24216</v>
      </c>
      <c r="D35" s="6">
        <v>4400</v>
      </c>
      <c r="E35" s="6">
        <v>1176</v>
      </c>
    </row>
    <row r="36" spans="1:5" x14ac:dyDescent="0.35">
      <c r="A36" s="3">
        <v>270</v>
      </c>
      <c r="B36" t="s">
        <v>34</v>
      </c>
      <c r="C36" s="6">
        <v>41547</v>
      </c>
      <c r="D36" s="6">
        <v>10520</v>
      </c>
      <c r="E36" s="6">
        <v>2795</v>
      </c>
    </row>
    <row r="37" spans="1:5" x14ac:dyDescent="0.35">
      <c r="A37" s="3">
        <v>306</v>
      </c>
      <c r="B37" t="s">
        <v>73</v>
      </c>
      <c r="C37" s="6">
        <v>32977</v>
      </c>
      <c r="D37" s="6">
        <v>9665</v>
      </c>
      <c r="E37" s="6">
        <v>2479</v>
      </c>
    </row>
    <row r="38" spans="1:5" x14ac:dyDescent="0.35">
      <c r="A38" s="3">
        <v>316</v>
      </c>
      <c r="B38" t="s">
        <v>44</v>
      </c>
      <c r="C38" s="6">
        <v>73440</v>
      </c>
      <c r="D38" s="6">
        <v>14345</v>
      </c>
      <c r="E38" s="6">
        <v>3706</v>
      </c>
    </row>
    <row r="39" spans="1:5" x14ac:dyDescent="0.35">
      <c r="A39" s="3">
        <v>320</v>
      </c>
      <c r="B39" t="s">
        <v>21</v>
      </c>
      <c r="C39" s="6">
        <v>37344</v>
      </c>
      <c r="D39" s="6">
        <v>7704</v>
      </c>
      <c r="E39" s="6">
        <v>2081</v>
      </c>
    </row>
    <row r="40" spans="1:5" x14ac:dyDescent="0.35">
      <c r="A40" s="3">
        <v>326</v>
      </c>
      <c r="B40" t="s">
        <v>53</v>
      </c>
      <c r="C40" s="6">
        <v>48602</v>
      </c>
      <c r="D40" s="6">
        <v>10961</v>
      </c>
      <c r="E40" s="6">
        <v>2910</v>
      </c>
    </row>
    <row r="41" spans="1:5" x14ac:dyDescent="0.35">
      <c r="A41" s="3">
        <v>329</v>
      </c>
      <c r="B41" t="s">
        <v>77</v>
      </c>
      <c r="C41" s="6">
        <v>35906</v>
      </c>
      <c r="D41" s="6">
        <v>5980</v>
      </c>
      <c r="E41" s="6">
        <v>1656</v>
      </c>
    </row>
    <row r="42" spans="1:5" x14ac:dyDescent="0.35">
      <c r="A42" s="3">
        <v>330</v>
      </c>
      <c r="B42" t="s">
        <v>85</v>
      </c>
      <c r="C42" s="6">
        <v>79728</v>
      </c>
      <c r="D42" s="6">
        <v>16077</v>
      </c>
      <c r="E42" s="6">
        <v>4447</v>
      </c>
    </row>
    <row r="43" spans="1:5" x14ac:dyDescent="0.35">
      <c r="A43" s="3">
        <v>336</v>
      </c>
      <c r="B43" t="s">
        <v>88</v>
      </c>
      <c r="C43" s="6">
        <v>23692</v>
      </c>
      <c r="D43" s="6">
        <v>5428</v>
      </c>
      <c r="E43" s="6">
        <v>1454</v>
      </c>
    </row>
    <row r="44" spans="1:5" x14ac:dyDescent="0.35">
      <c r="A44" s="3">
        <v>340</v>
      </c>
      <c r="B44" t="s">
        <v>87</v>
      </c>
      <c r="C44" s="6">
        <v>30444</v>
      </c>
      <c r="D44" s="6">
        <v>5983</v>
      </c>
      <c r="E44" s="6">
        <v>1665</v>
      </c>
    </row>
    <row r="45" spans="1:5" x14ac:dyDescent="0.35">
      <c r="A45" s="3">
        <v>350</v>
      </c>
      <c r="B45" t="s">
        <v>59</v>
      </c>
      <c r="C45" s="6">
        <v>28930</v>
      </c>
      <c r="D45" s="6">
        <v>5847</v>
      </c>
      <c r="E45" s="6">
        <v>1475</v>
      </c>
    </row>
    <row r="46" spans="1:5" x14ac:dyDescent="0.35">
      <c r="A46" s="3">
        <v>360</v>
      </c>
      <c r="B46" t="s">
        <v>61</v>
      </c>
      <c r="C46" s="6">
        <v>39921</v>
      </c>
      <c r="D46" s="6">
        <v>10953</v>
      </c>
      <c r="E46" s="6">
        <v>2999</v>
      </c>
    </row>
    <row r="47" spans="1:5" x14ac:dyDescent="0.35">
      <c r="A47" s="3">
        <v>370</v>
      </c>
      <c r="B47" t="s">
        <v>70</v>
      </c>
      <c r="C47" s="6">
        <v>84574</v>
      </c>
      <c r="D47" s="6">
        <v>17061</v>
      </c>
      <c r="E47" s="6">
        <v>4639</v>
      </c>
    </row>
    <row r="48" spans="1:5" x14ac:dyDescent="0.35">
      <c r="A48" s="3">
        <v>376</v>
      </c>
      <c r="B48" t="s">
        <v>35</v>
      </c>
      <c r="C48" s="6">
        <v>60231</v>
      </c>
      <c r="D48" s="6">
        <v>15026</v>
      </c>
      <c r="E48" s="6">
        <v>4168</v>
      </c>
    </row>
    <row r="49" spans="1:5" x14ac:dyDescent="0.35">
      <c r="A49" s="3">
        <v>390</v>
      </c>
      <c r="B49" t="s">
        <v>102</v>
      </c>
      <c r="C49" s="6">
        <v>45441</v>
      </c>
      <c r="D49" s="6">
        <v>11583</v>
      </c>
      <c r="E49" s="6">
        <v>3097</v>
      </c>
    </row>
    <row r="50" spans="1:5" x14ac:dyDescent="0.35">
      <c r="A50" s="3">
        <v>400</v>
      </c>
      <c r="B50" t="s">
        <v>11</v>
      </c>
      <c r="C50" s="6">
        <v>39602</v>
      </c>
      <c r="D50" s="6">
        <v>10827</v>
      </c>
      <c r="E50" s="6">
        <v>2976</v>
      </c>
    </row>
    <row r="51" spans="1:5" x14ac:dyDescent="0.35">
      <c r="A51" s="3">
        <v>410</v>
      </c>
      <c r="B51" t="s">
        <v>65</v>
      </c>
      <c r="C51" s="6">
        <v>39961</v>
      </c>
      <c r="D51" s="6">
        <v>8615</v>
      </c>
      <c r="E51" s="6">
        <v>2361</v>
      </c>
    </row>
    <row r="52" spans="1:5" x14ac:dyDescent="0.35">
      <c r="A52" s="3">
        <v>411</v>
      </c>
      <c r="B52" t="s">
        <v>114</v>
      </c>
      <c r="C52" s="6">
        <v>93</v>
      </c>
      <c r="D52" s="6">
        <v>15</v>
      </c>
      <c r="E52" s="6">
        <v>4</v>
      </c>
    </row>
    <row r="53" spans="1:5" x14ac:dyDescent="0.35">
      <c r="A53" s="3">
        <v>420</v>
      </c>
      <c r="B53" t="s">
        <v>7</v>
      </c>
      <c r="C53" s="6">
        <v>40944</v>
      </c>
      <c r="D53" s="6">
        <v>8917</v>
      </c>
      <c r="E53" s="6">
        <v>2466</v>
      </c>
    </row>
    <row r="54" spans="1:5" x14ac:dyDescent="0.35">
      <c r="A54" s="3">
        <v>430</v>
      </c>
      <c r="B54" t="s">
        <v>29</v>
      </c>
      <c r="C54" s="6">
        <v>52253</v>
      </c>
      <c r="D54" s="6">
        <v>11750</v>
      </c>
      <c r="E54" s="6">
        <v>3426</v>
      </c>
    </row>
    <row r="55" spans="1:5" x14ac:dyDescent="0.35">
      <c r="A55" s="3">
        <v>440</v>
      </c>
      <c r="B55" t="s">
        <v>54</v>
      </c>
      <c r="C55" s="6">
        <v>23991</v>
      </c>
      <c r="D55" s="6">
        <v>5708</v>
      </c>
      <c r="E55" s="6">
        <v>1714</v>
      </c>
    </row>
    <row r="56" spans="1:5" x14ac:dyDescent="0.35">
      <c r="A56" s="3">
        <v>450</v>
      </c>
      <c r="B56" t="s">
        <v>69</v>
      </c>
      <c r="C56" s="6">
        <v>32262</v>
      </c>
      <c r="D56" s="6">
        <v>7315</v>
      </c>
      <c r="E56" s="6">
        <v>2099</v>
      </c>
    </row>
    <row r="57" spans="1:5" x14ac:dyDescent="0.35">
      <c r="A57" s="3">
        <v>461</v>
      </c>
      <c r="B57" t="s">
        <v>72</v>
      </c>
      <c r="C57" s="6">
        <v>207762</v>
      </c>
      <c r="D57" s="6">
        <v>32781</v>
      </c>
      <c r="E57" s="6">
        <v>9543</v>
      </c>
    </row>
    <row r="58" spans="1:5" x14ac:dyDescent="0.35">
      <c r="A58" s="3">
        <v>479</v>
      </c>
      <c r="B58" t="s">
        <v>90</v>
      </c>
      <c r="C58" s="6">
        <v>59735</v>
      </c>
      <c r="D58" s="6">
        <v>13165</v>
      </c>
      <c r="E58" s="6">
        <v>3664</v>
      </c>
    </row>
    <row r="59" spans="1:5" x14ac:dyDescent="0.35">
      <c r="A59" s="3">
        <v>480</v>
      </c>
      <c r="B59" t="s">
        <v>115</v>
      </c>
      <c r="C59" s="6">
        <v>29726</v>
      </c>
      <c r="D59" s="6">
        <v>6444</v>
      </c>
      <c r="E59" s="6">
        <v>1787</v>
      </c>
    </row>
    <row r="60" spans="1:5" x14ac:dyDescent="0.35">
      <c r="A60" s="3">
        <v>482</v>
      </c>
      <c r="B60" t="s">
        <v>58</v>
      </c>
      <c r="C60" s="6">
        <v>12384</v>
      </c>
      <c r="D60" s="6">
        <v>4052</v>
      </c>
      <c r="E60" s="6">
        <v>1133</v>
      </c>
    </row>
    <row r="61" spans="1:5" x14ac:dyDescent="0.35">
      <c r="A61" s="3">
        <v>492</v>
      </c>
      <c r="B61" t="s">
        <v>103</v>
      </c>
      <c r="C61" s="6">
        <v>6008</v>
      </c>
      <c r="D61" s="6">
        <v>2016</v>
      </c>
      <c r="E61" s="6">
        <v>613</v>
      </c>
    </row>
    <row r="62" spans="1:5" x14ac:dyDescent="0.35">
      <c r="A62" s="3">
        <v>510</v>
      </c>
      <c r="B62" t="s">
        <v>36</v>
      </c>
      <c r="C62" s="6">
        <v>55353</v>
      </c>
      <c r="D62" s="6">
        <v>11855</v>
      </c>
      <c r="E62" s="6">
        <v>3492</v>
      </c>
    </row>
    <row r="63" spans="1:5" x14ac:dyDescent="0.35">
      <c r="A63" s="3">
        <v>530</v>
      </c>
      <c r="B63" t="s">
        <v>10</v>
      </c>
      <c r="C63" s="6">
        <v>27021</v>
      </c>
      <c r="D63" s="6">
        <v>5233</v>
      </c>
      <c r="E63" s="6">
        <v>1535</v>
      </c>
    </row>
    <row r="64" spans="1:5" x14ac:dyDescent="0.35">
      <c r="A64" s="3">
        <v>540</v>
      </c>
      <c r="B64" t="s">
        <v>92</v>
      </c>
      <c r="C64" s="6">
        <v>74380</v>
      </c>
      <c r="D64" s="6">
        <v>16883</v>
      </c>
      <c r="E64" s="6">
        <v>5452</v>
      </c>
    </row>
    <row r="65" spans="1:5" x14ac:dyDescent="0.35">
      <c r="A65" s="3">
        <v>550</v>
      </c>
      <c r="B65" t="s">
        <v>94</v>
      </c>
      <c r="C65" s="6">
        <v>36878</v>
      </c>
      <c r="D65" s="6">
        <v>8618</v>
      </c>
      <c r="E65" s="6">
        <v>2450</v>
      </c>
    </row>
    <row r="66" spans="1:5" x14ac:dyDescent="0.35">
      <c r="A66" s="3">
        <v>561</v>
      </c>
      <c r="B66" t="s">
        <v>17</v>
      </c>
      <c r="C66" s="6">
        <v>115758</v>
      </c>
      <c r="D66" s="6">
        <v>22561</v>
      </c>
      <c r="E66" s="6">
        <v>6233</v>
      </c>
    </row>
    <row r="67" spans="1:5" x14ac:dyDescent="0.35">
      <c r="A67" s="3">
        <v>563</v>
      </c>
      <c r="B67" t="s">
        <v>18</v>
      </c>
      <c r="C67" s="6">
        <v>3426</v>
      </c>
      <c r="D67" s="6">
        <v>1151</v>
      </c>
      <c r="E67" s="6">
        <v>260</v>
      </c>
    </row>
    <row r="68" spans="1:5" x14ac:dyDescent="0.35">
      <c r="A68" s="3">
        <v>573</v>
      </c>
      <c r="B68" t="s">
        <v>97</v>
      </c>
      <c r="C68" s="6">
        <v>49995</v>
      </c>
      <c r="D68" s="6">
        <v>10603</v>
      </c>
      <c r="E68" s="6">
        <v>3159</v>
      </c>
    </row>
    <row r="69" spans="1:5" x14ac:dyDescent="0.35">
      <c r="A69" s="3">
        <v>575</v>
      </c>
      <c r="B69" t="s">
        <v>98</v>
      </c>
      <c r="C69" s="6">
        <v>42924</v>
      </c>
      <c r="D69" s="6">
        <v>8409</v>
      </c>
      <c r="E69" s="6">
        <v>2587</v>
      </c>
    </row>
    <row r="70" spans="1:5" x14ac:dyDescent="0.35">
      <c r="A70" s="3">
        <v>580</v>
      </c>
      <c r="B70" t="s">
        <v>104</v>
      </c>
      <c r="C70" s="6">
        <v>59002</v>
      </c>
      <c r="D70" s="6">
        <v>13027</v>
      </c>
      <c r="E70" s="6">
        <v>3692</v>
      </c>
    </row>
    <row r="71" spans="1:5" x14ac:dyDescent="0.35">
      <c r="A71" s="3">
        <v>607</v>
      </c>
      <c r="B71" t="s">
        <v>24</v>
      </c>
      <c r="C71" s="6">
        <v>52173</v>
      </c>
      <c r="D71" s="6">
        <v>10106</v>
      </c>
      <c r="E71" s="6">
        <v>2908</v>
      </c>
    </row>
    <row r="72" spans="1:5" x14ac:dyDescent="0.35">
      <c r="A72" s="3">
        <v>615</v>
      </c>
      <c r="B72" t="s">
        <v>46</v>
      </c>
      <c r="C72" s="6">
        <v>96480</v>
      </c>
      <c r="D72" s="6">
        <v>16121</v>
      </c>
      <c r="E72" s="6">
        <v>4318</v>
      </c>
    </row>
    <row r="73" spans="1:5" x14ac:dyDescent="0.35">
      <c r="A73" s="3">
        <v>621</v>
      </c>
      <c r="B73" t="s">
        <v>55</v>
      </c>
      <c r="C73" s="6">
        <v>94528</v>
      </c>
      <c r="D73" s="6">
        <v>16686</v>
      </c>
      <c r="E73" s="6">
        <v>4771</v>
      </c>
    </row>
    <row r="74" spans="1:5" x14ac:dyDescent="0.35">
      <c r="A74" s="3">
        <v>630</v>
      </c>
      <c r="B74" t="s">
        <v>99</v>
      </c>
      <c r="C74" s="6">
        <v>120949</v>
      </c>
      <c r="D74" s="6">
        <v>20856</v>
      </c>
      <c r="E74" s="6">
        <v>5920</v>
      </c>
    </row>
    <row r="75" spans="1:5" x14ac:dyDescent="0.35">
      <c r="A75" s="3">
        <v>657</v>
      </c>
      <c r="B75" t="s">
        <v>41</v>
      </c>
      <c r="C75" s="6">
        <v>89952</v>
      </c>
      <c r="D75" s="6">
        <v>16485</v>
      </c>
      <c r="E75" s="6">
        <v>4769</v>
      </c>
    </row>
    <row r="76" spans="1:5" x14ac:dyDescent="0.35">
      <c r="A76" s="3">
        <v>661</v>
      </c>
      <c r="B76" t="s">
        <v>45</v>
      </c>
      <c r="C76" s="6">
        <v>58978</v>
      </c>
      <c r="D76" s="6">
        <v>11339</v>
      </c>
      <c r="E76" s="6">
        <v>3197</v>
      </c>
    </row>
    <row r="77" spans="1:5" x14ac:dyDescent="0.35">
      <c r="A77" s="3">
        <v>665</v>
      </c>
      <c r="B77" t="s">
        <v>60</v>
      </c>
      <c r="C77" s="6">
        <v>19371</v>
      </c>
      <c r="D77" s="6">
        <v>4813</v>
      </c>
      <c r="E77" s="6">
        <v>1423</v>
      </c>
    </row>
    <row r="78" spans="1:5" x14ac:dyDescent="0.35">
      <c r="A78" s="3">
        <v>671</v>
      </c>
      <c r="B78" t="s">
        <v>89</v>
      </c>
      <c r="C78" s="6">
        <v>20794</v>
      </c>
      <c r="D78" s="6">
        <v>5190</v>
      </c>
      <c r="E78" s="6">
        <v>1416</v>
      </c>
    </row>
    <row r="79" spans="1:5" x14ac:dyDescent="0.35">
      <c r="A79" s="3">
        <v>706</v>
      </c>
      <c r="B79" t="s">
        <v>91</v>
      </c>
      <c r="C79" s="6">
        <v>44207</v>
      </c>
      <c r="D79" s="6">
        <v>10364</v>
      </c>
      <c r="E79" s="6">
        <v>2762</v>
      </c>
    </row>
    <row r="80" spans="1:5" x14ac:dyDescent="0.35">
      <c r="A80" s="3">
        <v>707</v>
      </c>
      <c r="B80" t="s">
        <v>67</v>
      </c>
      <c r="C80" s="6">
        <v>36978</v>
      </c>
      <c r="D80" s="6">
        <v>8726</v>
      </c>
      <c r="E80" s="6">
        <v>2381</v>
      </c>
    </row>
    <row r="81" spans="1:5" x14ac:dyDescent="0.35">
      <c r="A81" s="3">
        <v>710</v>
      </c>
      <c r="B81" t="s">
        <v>19</v>
      </c>
      <c r="C81" s="6">
        <v>49408</v>
      </c>
      <c r="D81" s="6">
        <v>8643</v>
      </c>
      <c r="E81" s="6">
        <v>2370</v>
      </c>
    </row>
    <row r="82" spans="1:5" x14ac:dyDescent="0.35">
      <c r="A82" s="3">
        <v>727</v>
      </c>
      <c r="B82" t="s">
        <v>71</v>
      </c>
      <c r="C82" s="6">
        <v>23626</v>
      </c>
      <c r="D82" s="6">
        <v>5168</v>
      </c>
      <c r="E82" s="6">
        <v>1426</v>
      </c>
    </row>
    <row r="83" spans="1:5" x14ac:dyDescent="0.35">
      <c r="A83" s="3">
        <v>730</v>
      </c>
      <c r="B83" t="s">
        <v>74</v>
      </c>
      <c r="C83" s="6">
        <v>99931</v>
      </c>
      <c r="D83" s="6">
        <v>18840</v>
      </c>
      <c r="E83" s="6">
        <v>5354</v>
      </c>
    </row>
    <row r="84" spans="1:5" x14ac:dyDescent="0.35">
      <c r="A84" s="3">
        <v>740</v>
      </c>
      <c r="B84" t="s">
        <v>82</v>
      </c>
      <c r="C84" s="6">
        <v>99400</v>
      </c>
      <c r="D84" s="6">
        <v>17681</v>
      </c>
      <c r="E84" s="6">
        <v>4622</v>
      </c>
    </row>
    <row r="85" spans="1:5" x14ac:dyDescent="0.35">
      <c r="A85" s="3">
        <v>741</v>
      </c>
      <c r="B85" t="s">
        <v>81</v>
      </c>
      <c r="C85" s="6">
        <v>3775</v>
      </c>
      <c r="D85" s="6">
        <v>1183</v>
      </c>
      <c r="E85" s="6">
        <v>332</v>
      </c>
    </row>
    <row r="86" spans="1:5" x14ac:dyDescent="0.35">
      <c r="A86" s="3">
        <v>746</v>
      </c>
      <c r="B86" t="s">
        <v>83</v>
      </c>
      <c r="C86" s="6">
        <v>65138</v>
      </c>
      <c r="D86" s="6">
        <v>10891</v>
      </c>
      <c r="E86" s="6">
        <v>2746</v>
      </c>
    </row>
    <row r="87" spans="1:5" x14ac:dyDescent="0.35">
      <c r="A87" s="3">
        <v>751</v>
      </c>
      <c r="B87" t="s">
        <v>106</v>
      </c>
      <c r="C87" s="6">
        <v>361544</v>
      </c>
      <c r="D87" s="6">
        <v>48314</v>
      </c>
      <c r="E87" s="6">
        <v>13051</v>
      </c>
    </row>
    <row r="88" spans="1:5" x14ac:dyDescent="0.35">
      <c r="A88" s="3">
        <v>756</v>
      </c>
      <c r="B88" t="s">
        <v>50</v>
      </c>
      <c r="C88" s="6">
        <v>42540</v>
      </c>
      <c r="D88" s="6">
        <v>7904</v>
      </c>
      <c r="E88" s="6">
        <v>2179</v>
      </c>
    </row>
    <row r="89" spans="1:5" x14ac:dyDescent="0.35">
      <c r="A89" s="3">
        <v>760</v>
      </c>
      <c r="B89" t="s">
        <v>76</v>
      </c>
      <c r="C89" s="6">
        <v>56348</v>
      </c>
      <c r="D89" s="6">
        <v>11924</v>
      </c>
      <c r="E89" s="6">
        <v>3491</v>
      </c>
    </row>
    <row r="90" spans="1:5" x14ac:dyDescent="0.35">
      <c r="A90" s="3">
        <v>766</v>
      </c>
      <c r="B90" t="s">
        <v>38</v>
      </c>
      <c r="C90" s="6">
        <v>47609</v>
      </c>
      <c r="D90" s="6">
        <v>8854</v>
      </c>
      <c r="E90" s="6">
        <v>2510</v>
      </c>
    </row>
    <row r="91" spans="1:5" x14ac:dyDescent="0.35">
      <c r="A91" s="3">
        <v>773</v>
      </c>
      <c r="B91" t="s">
        <v>66</v>
      </c>
      <c r="C91" s="6">
        <v>19927</v>
      </c>
      <c r="D91" s="6">
        <v>4838</v>
      </c>
      <c r="E91" s="6">
        <v>1412</v>
      </c>
    </row>
    <row r="92" spans="1:5" x14ac:dyDescent="0.35">
      <c r="A92" s="3">
        <v>779</v>
      </c>
      <c r="B92" t="s">
        <v>84</v>
      </c>
      <c r="C92" s="6">
        <v>45069</v>
      </c>
      <c r="D92" s="6">
        <v>10295</v>
      </c>
      <c r="E92" s="6">
        <v>2977</v>
      </c>
    </row>
    <row r="93" spans="1:5" x14ac:dyDescent="0.35">
      <c r="A93" s="3">
        <v>787</v>
      </c>
      <c r="B93" t="s">
        <v>93</v>
      </c>
      <c r="C93" s="6">
        <v>43383</v>
      </c>
      <c r="D93" s="6">
        <v>9662</v>
      </c>
      <c r="E93" s="6">
        <v>2625</v>
      </c>
    </row>
    <row r="94" spans="1:5" x14ac:dyDescent="0.35">
      <c r="A94" s="3">
        <v>791</v>
      </c>
      <c r="B94" t="s">
        <v>101</v>
      </c>
      <c r="C94" s="6">
        <v>97731</v>
      </c>
      <c r="D94" s="6">
        <v>18694</v>
      </c>
      <c r="E94" s="6">
        <v>5295</v>
      </c>
    </row>
    <row r="95" spans="1:5" x14ac:dyDescent="0.35">
      <c r="A95" s="3">
        <v>810</v>
      </c>
      <c r="B95" t="s">
        <v>13</v>
      </c>
      <c r="C95" s="6">
        <v>36540</v>
      </c>
      <c r="D95" s="6">
        <v>7461</v>
      </c>
      <c r="E95" s="6">
        <v>2229</v>
      </c>
    </row>
    <row r="96" spans="1:5" x14ac:dyDescent="0.35">
      <c r="A96" s="3">
        <v>813</v>
      </c>
      <c r="B96" t="s">
        <v>26</v>
      </c>
      <c r="C96" s="6">
        <v>58864</v>
      </c>
      <c r="D96" s="6">
        <v>14794</v>
      </c>
      <c r="E96" s="6">
        <v>4260</v>
      </c>
    </row>
    <row r="97" spans="1:5" x14ac:dyDescent="0.35">
      <c r="A97" s="3">
        <v>820</v>
      </c>
      <c r="B97" t="s">
        <v>116</v>
      </c>
      <c r="C97" s="6">
        <v>36431</v>
      </c>
      <c r="D97" s="6">
        <v>8137</v>
      </c>
      <c r="E97" s="6">
        <v>2382</v>
      </c>
    </row>
    <row r="98" spans="1:5" x14ac:dyDescent="0.35">
      <c r="A98" s="3">
        <v>825</v>
      </c>
      <c r="B98" t="s">
        <v>63</v>
      </c>
      <c r="C98" s="6">
        <v>1789</v>
      </c>
      <c r="D98" s="6">
        <v>659</v>
      </c>
      <c r="E98" s="6">
        <v>187</v>
      </c>
    </row>
    <row r="99" spans="1:5" x14ac:dyDescent="0.35">
      <c r="A99" s="3">
        <v>840</v>
      </c>
      <c r="B99" t="s">
        <v>75</v>
      </c>
      <c r="C99" s="6">
        <v>30908</v>
      </c>
      <c r="D99" s="6">
        <v>5588</v>
      </c>
      <c r="E99" s="6">
        <v>1504</v>
      </c>
    </row>
    <row r="100" spans="1:5" x14ac:dyDescent="0.35">
      <c r="A100" s="3">
        <v>846</v>
      </c>
      <c r="B100" t="s">
        <v>64</v>
      </c>
      <c r="C100" s="6">
        <v>41859</v>
      </c>
      <c r="D100" s="6">
        <v>9121</v>
      </c>
      <c r="E100" s="6">
        <v>2471</v>
      </c>
    </row>
    <row r="101" spans="1:5" x14ac:dyDescent="0.35">
      <c r="A101" s="3">
        <v>849</v>
      </c>
      <c r="B101" t="s">
        <v>52</v>
      </c>
      <c r="C101" s="6">
        <v>38364</v>
      </c>
      <c r="D101" s="6">
        <v>8757</v>
      </c>
      <c r="E101" s="6">
        <v>2296</v>
      </c>
    </row>
    <row r="102" spans="1:5" x14ac:dyDescent="0.35">
      <c r="A102" s="3">
        <v>851</v>
      </c>
      <c r="B102" t="s">
        <v>105</v>
      </c>
      <c r="C102" s="6">
        <v>222571</v>
      </c>
      <c r="D102" s="6">
        <v>36220</v>
      </c>
      <c r="E102" s="6">
        <v>10315</v>
      </c>
    </row>
    <row r="103" spans="1:5" x14ac:dyDescent="0.35">
      <c r="A103" s="3">
        <v>860</v>
      </c>
      <c r="B103" t="s">
        <v>43</v>
      </c>
      <c r="C103" s="6">
        <v>63998</v>
      </c>
      <c r="D103" s="6">
        <v>14291</v>
      </c>
      <c r="E103" s="6">
        <v>4126</v>
      </c>
    </row>
    <row r="104" spans="1:5" x14ac:dyDescent="0.35">
      <c r="A104" s="3"/>
      <c r="B104" t="s">
        <v>111</v>
      </c>
      <c r="C104" s="6">
        <f t="shared" ref="C104:E104" si="0">SUM(C5:C103)</f>
        <v>5932654</v>
      </c>
      <c r="D104" s="6">
        <f t="shared" si="0"/>
        <v>1079214</v>
      </c>
      <c r="E104" s="6">
        <f t="shared" si="0"/>
        <v>304332</v>
      </c>
    </row>
    <row r="106" spans="1:5" x14ac:dyDescent="0.35">
      <c r="A106" t="s">
        <v>149</v>
      </c>
    </row>
  </sheetData>
  <mergeCells count="1">
    <mergeCell ref="C3:E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83301-6ADE-4E9B-BD91-3B3474B16F07}">
  <dimension ref="A1:I106"/>
  <sheetViews>
    <sheetView topLeftCell="A83" workbookViewId="0">
      <selection activeCell="A106" sqref="A106"/>
    </sheetView>
  </sheetViews>
  <sheetFormatPr defaultColWidth="8.85546875" defaultRowHeight="14.5" x14ac:dyDescent="0.35"/>
  <cols>
    <col min="1" max="1" width="27.78515625" style="11" customWidth="1"/>
    <col min="2" max="16384" width="8.85546875" style="11"/>
  </cols>
  <sheetData>
    <row r="1" spans="1:9" s="9" customFormat="1" ht="30.75" customHeight="1" x14ac:dyDescent="0.35">
      <c r="A1" s="8" t="s">
        <v>117</v>
      </c>
    </row>
    <row r="2" spans="1:9" x14ac:dyDescent="0.35">
      <c r="A2" s="10" t="s">
        <v>109</v>
      </c>
    </row>
    <row r="3" spans="1:9" x14ac:dyDescent="0.35">
      <c r="E3" s="12" t="s">
        <v>118</v>
      </c>
      <c r="F3" s="12" t="s">
        <v>119</v>
      </c>
      <c r="G3" s="12" t="s">
        <v>120</v>
      </c>
      <c r="H3" s="12" t="s">
        <v>121</v>
      </c>
      <c r="I3" s="12" t="s">
        <v>113</v>
      </c>
    </row>
    <row r="4" spans="1:9" x14ac:dyDescent="0.35">
      <c r="A4" s="12" t="s">
        <v>122</v>
      </c>
      <c r="B4" s="12" t="s">
        <v>123</v>
      </c>
      <c r="C4" s="3">
        <v>101</v>
      </c>
      <c r="D4" s="13" t="s">
        <v>56</v>
      </c>
      <c r="E4" s="14">
        <v>8405.1</v>
      </c>
      <c r="F4" s="14">
        <v>1893.5</v>
      </c>
      <c r="G4" s="14">
        <v>1489.1</v>
      </c>
      <c r="H4" s="14">
        <v>1140.7</v>
      </c>
      <c r="I4" s="11">
        <f>SUM(F4:H4)</f>
        <v>4523.3</v>
      </c>
    </row>
    <row r="5" spans="1:9" x14ac:dyDescent="0.35">
      <c r="B5" s="15" t="str">
        <f>B4</f>
        <v>2023</v>
      </c>
      <c r="C5" s="3">
        <v>147</v>
      </c>
      <c r="D5" s="13" t="s">
        <v>25</v>
      </c>
      <c r="E5" s="14">
        <v>2115.4</v>
      </c>
      <c r="F5" s="14">
        <v>492.8</v>
      </c>
      <c r="G5" s="14">
        <v>476.1</v>
      </c>
      <c r="H5" s="14">
        <v>385.5</v>
      </c>
      <c r="I5" s="11">
        <f t="shared" ref="I5:I68" si="0">SUM(F5:H5)</f>
        <v>1354.4</v>
      </c>
    </row>
    <row r="6" spans="1:9" x14ac:dyDescent="0.35">
      <c r="B6" s="15" t="str">
        <f t="shared" ref="B6:B69" si="1">B5</f>
        <v>2023</v>
      </c>
      <c r="C6" s="3">
        <v>151</v>
      </c>
      <c r="D6" s="13" t="s">
        <v>9</v>
      </c>
      <c r="E6" s="14">
        <v>1413.6</v>
      </c>
      <c r="F6" s="14">
        <v>329.4</v>
      </c>
      <c r="G6" s="14">
        <v>405.7</v>
      </c>
      <c r="H6" s="14">
        <v>245.5</v>
      </c>
      <c r="I6" s="11">
        <f t="shared" si="0"/>
        <v>980.59999999999991</v>
      </c>
    </row>
    <row r="7" spans="1:9" x14ac:dyDescent="0.35">
      <c r="B7" s="15" t="str">
        <f t="shared" si="1"/>
        <v>2023</v>
      </c>
      <c r="C7" s="3">
        <v>153</v>
      </c>
      <c r="D7" s="13" t="s">
        <v>12</v>
      </c>
      <c r="E7" s="14">
        <v>748.2</v>
      </c>
      <c r="F7" s="14">
        <v>178.8</v>
      </c>
      <c r="G7" s="14">
        <v>153.30000000000001</v>
      </c>
      <c r="H7" s="14">
        <v>170.1</v>
      </c>
      <c r="I7" s="11">
        <f t="shared" si="0"/>
        <v>502.20000000000005</v>
      </c>
    </row>
    <row r="8" spans="1:9" x14ac:dyDescent="0.35">
      <c r="B8" s="15" t="str">
        <f t="shared" si="1"/>
        <v>2023</v>
      </c>
      <c r="C8" s="3">
        <v>155</v>
      </c>
      <c r="D8" s="13" t="s">
        <v>15</v>
      </c>
      <c r="E8" s="14">
        <v>400.6</v>
      </c>
      <c r="F8" s="14">
        <v>87.2</v>
      </c>
      <c r="G8" s="14">
        <v>114.2</v>
      </c>
      <c r="H8" s="14">
        <v>95.8</v>
      </c>
      <c r="I8" s="11">
        <f t="shared" si="0"/>
        <v>297.2</v>
      </c>
    </row>
    <row r="9" spans="1:9" x14ac:dyDescent="0.35">
      <c r="B9" s="15" t="str">
        <f t="shared" si="1"/>
        <v>2023</v>
      </c>
      <c r="C9" s="3">
        <v>157</v>
      </c>
      <c r="D9" s="13" t="s">
        <v>30</v>
      </c>
      <c r="E9" s="14">
        <v>1421.7</v>
      </c>
      <c r="F9" s="14">
        <v>327.39999999999998</v>
      </c>
      <c r="G9" s="14">
        <v>342.4</v>
      </c>
      <c r="H9" s="14">
        <v>360.3</v>
      </c>
      <c r="I9" s="11">
        <f t="shared" si="0"/>
        <v>1030.0999999999999</v>
      </c>
    </row>
    <row r="10" spans="1:9" x14ac:dyDescent="0.35">
      <c r="B10" s="15" t="str">
        <f t="shared" si="1"/>
        <v>2023</v>
      </c>
      <c r="C10" s="3">
        <v>159</v>
      </c>
      <c r="D10" s="13" t="s">
        <v>31</v>
      </c>
      <c r="E10" s="14">
        <v>1379.2</v>
      </c>
      <c r="F10" s="14">
        <v>268.89999999999998</v>
      </c>
      <c r="G10" s="14">
        <v>321</v>
      </c>
      <c r="H10" s="14">
        <v>307.7</v>
      </c>
      <c r="I10" s="11">
        <f t="shared" si="0"/>
        <v>897.59999999999991</v>
      </c>
    </row>
    <row r="11" spans="1:9" x14ac:dyDescent="0.35">
      <c r="B11" s="15" t="str">
        <f t="shared" si="1"/>
        <v>2023</v>
      </c>
      <c r="C11" s="3">
        <v>161</v>
      </c>
      <c r="D11" s="13" t="s">
        <v>32</v>
      </c>
      <c r="E11" s="14">
        <v>649</v>
      </c>
      <c r="F11" s="14">
        <v>137.1</v>
      </c>
      <c r="G11" s="14">
        <v>155</v>
      </c>
      <c r="H11" s="14">
        <v>142.30000000000001</v>
      </c>
      <c r="I11" s="11">
        <f t="shared" si="0"/>
        <v>434.40000000000003</v>
      </c>
    </row>
    <row r="12" spans="1:9" x14ac:dyDescent="0.35">
      <c r="B12" s="15" t="str">
        <f t="shared" si="1"/>
        <v>2023</v>
      </c>
      <c r="C12" s="3">
        <v>163</v>
      </c>
      <c r="D12" s="13" t="s">
        <v>40</v>
      </c>
      <c r="E12" s="14">
        <v>624.9</v>
      </c>
      <c r="F12" s="14">
        <v>129.6</v>
      </c>
      <c r="G12" s="14">
        <v>140.5</v>
      </c>
      <c r="H12" s="14">
        <v>136.19999999999999</v>
      </c>
      <c r="I12" s="11">
        <f t="shared" si="0"/>
        <v>406.3</v>
      </c>
    </row>
    <row r="13" spans="1:9" x14ac:dyDescent="0.35">
      <c r="B13" s="15" t="str">
        <f t="shared" si="1"/>
        <v>2023</v>
      </c>
      <c r="C13" s="3">
        <v>165</v>
      </c>
      <c r="D13" s="13" t="s">
        <v>4</v>
      </c>
      <c r="E13" s="14">
        <v>645.1</v>
      </c>
      <c r="F13" s="14">
        <v>178.8</v>
      </c>
      <c r="G13" s="14">
        <v>116.8</v>
      </c>
      <c r="H13" s="14">
        <v>82.3</v>
      </c>
      <c r="I13" s="11">
        <f t="shared" si="0"/>
        <v>377.90000000000003</v>
      </c>
    </row>
    <row r="14" spans="1:9" x14ac:dyDescent="0.35">
      <c r="B14" s="15" t="str">
        <f t="shared" si="1"/>
        <v>2023</v>
      </c>
      <c r="C14" s="3">
        <v>167</v>
      </c>
      <c r="D14" s="13" t="s">
        <v>47</v>
      </c>
      <c r="E14" s="14">
        <v>1228.2</v>
      </c>
      <c r="F14" s="14">
        <v>278.39999999999998</v>
      </c>
      <c r="G14" s="14">
        <v>274.7</v>
      </c>
      <c r="H14" s="14">
        <v>215.8</v>
      </c>
      <c r="I14" s="11">
        <f t="shared" si="0"/>
        <v>768.89999999999986</v>
      </c>
    </row>
    <row r="15" spans="1:9" x14ac:dyDescent="0.35">
      <c r="B15" s="15" t="str">
        <f t="shared" si="1"/>
        <v>2023</v>
      </c>
      <c r="C15" s="3">
        <v>169</v>
      </c>
      <c r="D15" s="13" t="s">
        <v>48</v>
      </c>
      <c r="E15" s="14">
        <v>1051.5</v>
      </c>
      <c r="F15" s="14">
        <v>257</v>
      </c>
      <c r="G15" s="14">
        <v>224.6</v>
      </c>
      <c r="H15" s="14">
        <v>161.30000000000001</v>
      </c>
      <c r="I15" s="11">
        <f t="shared" si="0"/>
        <v>642.90000000000009</v>
      </c>
    </row>
    <row r="16" spans="1:9" x14ac:dyDescent="0.35">
      <c r="B16" s="15" t="str">
        <f t="shared" si="1"/>
        <v>2023</v>
      </c>
      <c r="C16" s="3">
        <v>173</v>
      </c>
      <c r="D16" s="13" t="s">
        <v>62</v>
      </c>
      <c r="E16" s="16" t="s">
        <v>124</v>
      </c>
      <c r="F16" s="16" t="s">
        <v>124</v>
      </c>
      <c r="G16" s="16" t="s">
        <v>124</v>
      </c>
      <c r="H16" s="16" t="s">
        <v>124</v>
      </c>
      <c r="I16" s="11" t="s">
        <v>124</v>
      </c>
    </row>
    <row r="17" spans="2:9" x14ac:dyDescent="0.35">
      <c r="B17" s="15" t="str">
        <f t="shared" si="1"/>
        <v>2023</v>
      </c>
      <c r="C17" s="3">
        <v>175</v>
      </c>
      <c r="D17" s="13" t="s">
        <v>80</v>
      </c>
      <c r="E17" s="14">
        <v>988.6</v>
      </c>
      <c r="F17" s="14">
        <v>215.7</v>
      </c>
      <c r="G17" s="14">
        <v>228.4</v>
      </c>
      <c r="H17" s="14">
        <v>212.7</v>
      </c>
      <c r="I17" s="11">
        <f t="shared" si="0"/>
        <v>656.8</v>
      </c>
    </row>
    <row r="18" spans="2:9" x14ac:dyDescent="0.35">
      <c r="B18" s="15" t="str">
        <f t="shared" si="1"/>
        <v>2023</v>
      </c>
      <c r="C18" s="3">
        <v>183</v>
      </c>
      <c r="D18" s="13" t="s">
        <v>51</v>
      </c>
      <c r="E18" s="14">
        <v>413</v>
      </c>
      <c r="F18" s="14">
        <v>97.3</v>
      </c>
      <c r="G18" s="14">
        <v>78.8</v>
      </c>
      <c r="H18" s="14">
        <v>43.8</v>
      </c>
      <c r="I18" s="11">
        <f t="shared" si="0"/>
        <v>219.89999999999998</v>
      </c>
    </row>
    <row r="19" spans="2:9" x14ac:dyDescent="0.35">
      <c r="B19" s="15" t="str">
        <f t="shared" si="1"/>
        <v>2023</v>
      </c>
      <c r="C19" s="3">
        <v>185</v>
      </c>
      <c r="D19" s="13" t="s">
        <v>95</v>
      </c>
      <c r="E19" s="14">
        <v>974</v>
      </c>
      <c r="F19" s="14">
        <v>221.8</v>
      </c>
      <c r="G19" s="14">
        <v>216.1</v>
      </c>
      <c r="H19" s="14">
        <v>189.9</v>
      </c>
      <c r="I19" s="11">
        <f t="shared" si="0"/>
        <v>627.79999999999995</v>
      </c>
    </row>
    <row r="20" spans="2:9" x14ac:dyDescent="0.35">
      <c r="B20" s="15" t="str">
        <f t="shared" si="1"/>
        <v>2023</v>
      </c>
      <c r="C20" s="3">
        <v>187</v>
      </c>
      <c r="D20" s="13" t="s">
        <v>96</v>
      </c>
      <c r="E20" s="14">
        <v>355.9</v>
      </c>
      <c r="F20" s="14">
        <v>94.3</v>
      </c>
      <c r="G20" s="14">
        <v>82.2</v>
      </c>
      <c r="H20" s="14">
        <v>53.9</v>
      </c>
      <c r="I20" s="11">
        <f t="shared" si="0"/>
        <v>230.4</v>
      </c>
    </row>
    <row r="21" spans="2:9" x14ac:dyDescent="0.35">
      <c r="B21" s="15" t="str">
        <f t="shared" si="1"/>
        <v>2023</v>
      </c>
      <c r="C21" s="3">
        <v>190</v>
      </c>
      <c r="D21" s="13" t="s">
        <v>28</v>
      </c>
      <c r="E21" s="14">
        <v>1003.1</v>
      </c>
      <c r="F21" s="14">
        <v>216</v>
      </c>
      <c r="G21" s="14">
        <v>269.5</v>
      </c>
      <c r="H21" s="14">
        <v>232</v>
      </c>
      <c r="I21" s="11">
        <f t="shared" si="0"/>
        <v>717.5</v>
      </c>
    </row>
    <row r="22" spans="2:9" x14ac:dyDescent="0.35">
      <c r="B22" s="15" t="str">
        <f t="shared" si="1"/>
        <v>2023</v>
      </c>
      <c r="C22" s="3">
        <v>201</v>
      </c>
      <c r="D22" s="13" t="s">
        <v>6</v>
      </c>
      <c r="E22" s="14">
        <v>460.2</v>
      </c>
      <c r="F22" s="14">
        <v>115</v>
      </c>
      <c r="G22" s="14">
        <v>126.8</v>
      </c>
      <c r="H22" s="14">
        <v>96.4</v>
      </c>
      <c r="I22" s="11">
        <f t="shared" si="0"/>
        <v>338.20000000000005</v>
      </c>
    </row>
    <row r="23" spans="2:9" x14ac:dyDescent="0.35">
      <c r="B23" s="15" t="str">
        <f t="shared" si="1"/>
        <v>2023</v>
      </c>
      <c r="C23" s="3">
        <v>210</v>
      </c>
      <c r="D23" s="13" t="s">
        <v>23</v>
      </c>
      <c r="E23" s="14">
        <v>850.8</v>
      </c>
      <c r="F23" s="14">
        <v>210.7</v>
      </c>
      <c r="G23" s="14">
        <v>182.4</v>
      </c>
      <c r="H23" s="14">
        <v>159.6</v>
      </c>
      <c r="I23" s="11">
        <f t="shared" si="0"/>
        <v>552.70000000000005</v>
      </c>
    </row>
    <row r="24" spans="2:9" x14ac:dyDescent="0.35">
      <c r="B24" s="15" t="str">
        <f t="shared" si="1"/>
        <v>2023</v>
      </c>
      <c r="C24" s="3">
        <v>217</v>
      </c>
      <c r="D24" s="13" t="s">
        <v>39</v>
      </c>
      <c r="E24" s="14">
        <v>1460</v>
      </c>
      <c r="F24" s="14">
        <v>330.5</v>
      </c>
      <c r="G24" s="14">
        <v>348.8</v>
      </c>
      <c r="H24" s="14">
        <v>295.2</v>
      </c>
      <c r="I24" s="11">
        <f t="shared" si="0"/>
        <v>974.5</v>
      </c>
    </row>
    <row r="25" spans="2:9" x14ac:dyDescent="0.35">
      <c r="B25" s="15" t="str">
        <f t="shared" si="1"/>
        <v>2023</v>
      </c>
      <c r="C25" s="3">
        <v>219</v>
      </c>
      <c r="D25" s="13" t="s">
        <v>42</v>
      </c>
      <c r="E25" s="14">
        <v>872.7</v>
      </c>
      <c r="F25" s="14">
        <v>201.3</v>
      </c>
      <c r="G25" s="14">
        <v>229.1</v>
      </c>
      <c r="H25" s="14">
        <v>159.69999999999999</v>
      </c>
      <c r="I25" s="11">
        <f t="shared" si="0"/>
        <v>590.09999999999991</v>
      </c>
    </row>
    <row r="26" spans="2:9" x14ac:dyDescent="0.35">
      <c r="B26" s="15" t="str">
        <f t="shared" si="1"/>
        <v>2023</v>
      </c>
      <c r="C26" s="3">
        <v>223</v>
      </c>
      <c r="D26" s="13" t="s">
        <v>49</v>
      </c>
      <c r="E26" s="14">
        <v>725.7</v>
      </c>
      <c r="F26" s="14">
        <v>175.7</v>
      </c>
      <c r="G26" s="14">
        <v>178.9</v>
      </c>
      <c r="H26" s="14">
        <v>175.7</v>
      </c>
      <c r="I26" s="11">
        <f t="shared" si="0"/>
        <v>530.29999999999995</v>
      </c>
    </row>
    <row r="27" spans="2:9" x14ac:dyDescent="0.35">
      <c r="B27" s="15" t="str">
        <f t="shared" si="1"/>
        <v>2023</v>
      </c>
      <c r="C27" s="3">
        <v>230</v>
      </c>
      <c r="D27" s="13" t="s">
        <v>79</v>
      </c>
      <c r="E27" s="14">
        <v>1346.9</v>
      </c>
      <c r="F27" s="14">
        <v>291.7</v>
      </c>
      <c r="G27" s="14">
        <v>348.8</v>
      </c>
      <c r="H27" s="14">
        <v>359.9</v>
      </c>
      <c r="I27" s="11">
        <f t="shared" si="0"/>
        <v>1000.4</v>
      </c>
    </row>
    <row r="28" spans="2:9" x14ac:dyDescent="0.35">
      <c r="B28" s="15" t="str">
        <f t="shared" si="1"/>
        <v>2023</v>
      </c>
      <c r="C28" s="3">
        <v>240</v>
      </c>
      <c r="D28" s="13" t="s">
        <v>16</v>
      </c>
      <c r="E28" s="14">
        <v>672.9</v>
      </c>
      <c r="F28" s="14">
        <v>176.2</v>
      </c>
      <c r="G28" s="14">
        <v>150.5</v>
      </c>
      <c r="H28" s="14">
        <v>118.7</v>
      </c>
      <c r="I28" s="11">
        <f t="shared" si="0"/>
        <v>445.4</v>
      </c>
    </row>
    <row r="29" spans="2:9" x14ac:dyDescent="0.35">
      <c r="B29" s="15" t="str">
        <f t="shared" si="1"/>
        <v>2023</v>
      </c>
      <c r="C29" s="3">
        <v>250</v>
      </c>
      <c r="D29" s="13" t="s">
        <v>27</v>
      </c>
      <c r="E29" s="14">
        <v>906.8</v>
      </c>
      <c r="F29" s="14">
        <v>219.8</v>
      </c>
      <c r="G29" s="14">
        <v>217.7</v>
      </c>
      <c r="H29" s="14">
        <v>146.4</v>
      </c>
      <c r="I29" s="11">
        <f t="shared" si="0"/>
        <v>583.9</v>
      </c>
    </row>
    <row r="30" spans="2:9" x14ac:dyDescent="0.35">
      <c r="B30" s="15" t="str">
        <f t="shared" si="1"/>
        <v>2023</v>
      </c>
      <c r="C30" s="3">
        <v>253</v>
      </c>
      <c r="D30" s="13" t="s">
        <v>33</v>
      </c>
      <c r="E30" s="14">
        <v>1155</v>
      </c>
      <c r="F30" s="14">
        <v>311</v>
      </c>
      <c r="G30" s="14">
        <v>263.89999999999998</v>
      </c>
      <c r="H30" s="14">
        <v>154.9</v>
      </c>
      <c r="I30" s="11">
        <f t="shared" si="0"/>
        <v>729.8</v>
      </c>
    </row>
    <row r="31" spans="2:9" x14ac:dyDescent="0.35">
      <c r="B31" s="15" t="str">
        <f t="shared" si="1"/>
        <v>2023</v>
      </c>
      <c r="C31" s="3">
        <v>259</v>
      </c>
      <c r="D31" s="13" t="s">
        <v>57</v>
      </c>
      <c r="E31" s="14">
        <v>1496.7</v>
      </c>
      <c r="F31" s="14">
        <v>395.5</v>
      </c>
      <c r="G31" s="14">
        <v>307.8</v>
      </c>
      <c r="H31" s="14">
        <v>261.39999999999998</v>
      </c>
      <c r="I31" s="11">
        <f t="shared" si="0"/>
        <v>964.69999999999993</v>
      </c>
    </row>
    <row r="32" spans="2:9" x14ac:dyDescent="0.35">
      <c r="B32" s="15" t="str">
        <f t="shared" si="1"/>
        <v>2023</v>
      </c>
      <c r="C32" s="3">
        <v>260</v>
      </c>
      <c r="D32" s="13" t="s">
        <v>37</v>
      </c>
      <c r="E32" s="14">
        <v>962.7</v>
      </c>
      <c r="F32" s="14">
        <v>231.7</v>
      </c>
      <c r="G32" s="14">
        <v>222.7</v>
      </c>
      <c r="H32" s="14">
        <v>144.6</v>
      </c>
      <c r="I32" s="11">
        <f t="shared" si="0"/>
        <v>599</v>
      </c>
    </row>
    <row r="33" spans="2:9" x14ac:dyDescent="0.35">
      <c r="B33" s="15" t="str">
        <f t="shared" si="1"/>
        <v>2023</v>
      </c>
      <c r="C33" s="3">
        <v>265</v>
      </c>
      <c r="D33" s="13" t="s">
        <v>78</v>
      </c>
      <c r="E33" s="14">
        <v>1900.7</v>
      </c>
      <c r="F33" s="14">
        <v>442</v>
      </c>
      <c r="G33" s="14">
        <v>458.4</v>
      </c>
      <c r="H33" s="14">
        <v>363.9</v>
      </c>
      <c r="I33" s="11">
        <f t="shared" si="0"/>
        <v>1264.3</v>
      </c>
    </row>
    <row r="34" spans="2:9" x14ac:dyDescent="0.35">
      <c r="B34" s="15" t="str">
        <f t="shared" si="1"/>
        <v>2023</v>
      </c>
      <c r="C34" s="3">
        <v>269</v>
      </c>
      <c r="D34" s="13" t="s">
        <v>86</v>
      </c>
      <c r="E34" s="14">
        <v>417.2</v>
      </c>
      <c r="F34" s="14">
        <v>100.1</v>
      </c>
      <c r="G34" s="14">
        <v>92.2</v>
      </c>
      <c r="H34" s="14">
        <v>65.7</v>
      </c>
      <c r="I34" s="11">
        <f t="shared" si="0"/>
        <v>258</v>
      </c>
    </row>
    <row r="35" spans="2:9" x14ac:dyDescent="0.35">
      <c r="B35" s="15" t="str">
        <f t="shared" si="1"/>
        <v>2023</v>
      </c>
      <c r="C35" s="3">
        <v>270</v>
      </c>
      <c r="D35" s="13" t="s">
        <v>34</v>
      </c>
      <c r="E35" s="14">
        <v>913.6</v>
      </c>
      <c r="F35" s="14">
        <v>242.8</v>
      </c>
      <c r="G35" s="14">
        <v>212.5</v>
      </c>
      <c r="H35" s="14">
        <v>143.6</v>
      </c>
      <c r="I35" s="11">
        <f t="shared" si="0"/>
        <v>598.9</v>
      </c>
    </row>
    <row r="36" spans="2:9" x14ac:dyDescent="0.35">
      <c r="B36" s="15" t="str">
        <f t="shared" si="1"/>
        <v>2023</v>
      </c>
      <c r="C36" s="3">
        <v>306</v>
      </c>
      <c r="D36" s="13" t="s">
        <v>73</v>
      </c>
      <c r="E36" s="14">
        <v>976.3</v>
      </c>
      <c r="F36" s="14">
        <v>223.4</v>
      </c>
      <c r="G36" s="14">
        <v>209.8</v>
      </c>
      <c r="H36" s="14">
        <v>151.30000000000001</v>
      </c>
      <c r="I36" s="11">
        <f t="shared" si="0"/>
        <v>584.5</v>
      </c>
    </row>
    <row r="37" spans="2:9" x14ac:dyDescent="0.35">
      <c r="B37" s="15" t="str">
        <f t="shared" si="1"/>
        <v>2023</v>
      </c>
      <c r="C37" s="3">
        <v>316</v>
      </c>
      <c r="D37" s="13" t="s">
        <v>44</v>
      </c>
      <c r="E37" s="14">
        <v>1577.4</v>
      </c>
      <c r="F37" s="14">
        <v>366.3</v>
      </c>
      <c r="G37" s="14">
        <v>347.3</v>
      </c>
      <c r="H37" s="14">
        <v>298.10000000000002</v>
      </c>
      <c r="I37" s="11">
        <f t="shared" si="0"/>
        <v>1011.7</v>
      </c>
    </row>
    <row r="38" spans="2:9" x14ac:dyDescent="0.35">
      <c r="B38" s="15" t="str">
        <f t="shared" si="1"/>
        <v>2023</v>
      </c>
      <c r="C38" s="3">
        <v>320</v>
      </c>
      <c r="D38" s="13" t="s">
        <v>21</v>
      </c>
      <c r="E38" s="14">
        <v>842</v>
      </c>
      <c r="F38" s="14">
        <v>184.3</v>
      </c>
      <c r="G38" s="14">
        <v>233.2</v>
      </c>
      <c r="H38" s="14">
        <v>145</v>
      </c>
      <c r="I38" s="11">
        <f t="shared" si="0"/>
        <v>562.5</v>
      </c>
    </row>
    <row r="39" spans="2:9" x14ac:dyDescent="0.35">
      <c r="B39" s="15" t="str">
        <f t="shared" si="1"/>
        <v>2023</v>
      </c>
      <c r="C39" s="3">
        <v>326</v>
      </c>
      <c r="D39" s="13" t="s">
        <v>53</v>
      </c>
      <c r="E39" s="14">
        <v>1558.7</v>
      </c>
      <c r="F39" s="14">
        <v>360.4</v>
      </c>
      <c r="G39" s="14">
        <v>329.5</v>
      </c>
      <c r="H39" s="14">
        <v>247.8</v>
      </c>
      <c r="I39" s="11">
        <f t="shared" si="0"/>
        <v>937.7</v>
      </c>
    </row>
    <row r="40" spans="2:9" x14ac:dyDescent="0.35">
      <c r="B40" s="15" t="str">
        <f t="shared" si="1"/>
        <v>2023</v>
      </c>
      <c r="C40" s="3">
        <v>329</v>
      </c>
      <c r="D40" s="13" t="s">
        <v>77</v>
      </c>
      <c r="E40" s="14">
        <v>769</v>
      </c>
      <c r="F40" s="14">
        <v>178.1</v>
      </c>
      <c r="G40" s="14">
        <v>190.9</v>
      </c>
      <c r="H40" s="14">
        <v>129.6</v>
      </c>
      <c r="I40" s="11">
        <f t="shared" si="0"/>
        <v>498.6</v>
      </c>
    </row>
    <row r="41" spans="2:9" x14ac:dyDescent="0.35">
      <c r="B41" s="15" t="str">
        <f t="shared" si="1"/>
        <v>2023</v>
      </c>
      <c r="C41" s="3">
        <v>330</v>
      </c>
      <c r="D41" s="13" t="s">
        <v>85</v>
      </c>
      <c r="E41" s="14">
        <v>2117.6999999999998</v>
      </c>
      <c r="F41" s="14">
        <v>470.8</v>
      </c>
      <c r="G41" s="14">
        <v>486</v>
      </c>
      <c r="H41" s="14">
        <v>407.2</v>
      </c>
      <c r="I41" s="11">
        <f t="shared" si="0"/>
        <v>1364</v>
      </c>
    </row>
    <row r="42" spans="2:9" x14ac:dyDescent="0.35">
      <c r="B42" s="15" t="str">
        <f t="shared" si="1"/>
        <v>2023</v>
      </c>
      <c r="C42" s="3">
        <v>336</v>
      </c>
      <c r="D42" s="13" t="s">
        <v>88</v>
      </c>
      <c r="E42" s="14">
        <v>585.6</v>
      </c>
      <c r="F42" s="14">
        <v>127.5</v>
      </c>
      <c r="G42" s="14">
        <v>137.9</v>
      </c>
      <c r="H42" s="14">
        <v>101.5</v>
      </c>
      <c r="I42" s="11">
        <f t="shared" si="0"/>
        <v>366.9</v>
      </c>
    </row>
    <row r="43" spans="2:9" x14ac:dyDescent="0.35">
      <c r="B43" s="15" t="str">
        <f t="shared" si="1"/>
        <v>2023</v>
      </c>
      <c r="C43" s="3">
        <v>340</v>
      </c>
      <c r="D43" s="13" t="s">
        <v>87</v>
      </c>
      <c r="E43" s="14">
        <v>718</v>
      </c>
      <c r="F43" s="14">
        <v>169.1</v>
      </c>
      <c r="G43" s="14">
        <v>158.4</v>
      </c>
      <c r="H43" s="14">
        <v>132.19999999999999</v>
      </c>
      <c r="I43" s="11">
        <f t="shared" si="0"/>
        <v>459.7</v>
      </c>
    </row>
    <row r="44" spans="2:9" x14ac:dyDescent="0.35">
      <c r="B44" s="15" t="str">
        <f t="shared" si="1"/>
        <v>2023</v>
      </c>
      <c r="C44" s="3">
        <v>350</v>
      </c>
      <c r="D44" s="13" t="s">
        <v>59</v>
      </c>
      <c r="E44" s="14">
        <v>584.5</v>
      </c>
      <c r="F44" s="14">
        <v>151.4</v>
      </c>
      <c r="G44" s="14">
        <v>135.80000000000001</v>
      </c>
      <c r="H44" s="14">
        <v>98.1</v>
      </c>
      <c r="I44" s="11">
        <f t="shared" si="0"/>
        <v>385.30000000000007</v>
      </c>
    </row>
    <row r="45" spans="2:9" x14ac:dyDescent="0.35">
      <c r="B45" s="15" t="str">
        <f t="shared" si="1"/>
        <v>2023</v>
      </c>
      <c r="C45" s="3">
        <v>360</v>
      </c>
      <c r="D45" s="13" t="s">
        <v>61</v>
      </c>
      <c r="E45" s="14">
        <v>1299</v>
      </c>
      <c r="F45" s="14">
        <v>297.3</v>
      </c>
      <c r="G45" s="14">
        <v>280.8</v>
      </c>
      <c r="H45" s="14">
        <v>253.8</v>
      </c>
      <c r="I45" s="11">
        <f t="shared" si="0"/>
        <v>831.90000000000009</v>
      </c>
    </row>
    <row r="46" spans="2:9" x14ac:dyDescent="0.35">
      <c r="B46" s="15" t="str">
        <f t="shared" si="1"/>
        <v>2023</v>
      </c>
      <c r="C46" s="3">
        <v>370</v>
      </c>
      <c r="D46" s="13" t="s">
        <v>70</v>
      </c>
      <c r="E46" s="14">
        <v>2034.8</v>
      </c>
      <c r="F46" s="14">
        <v>476.6</v>
      </c>
      <c r="G46" s="14">
        <v>464.1</v>
      </c>
      <c r="H46" s="14">
        <v>334.4</v>
      </c>
      <c r="I46" s="11">
        <f t="shared" si="0"/>
        <v>1275.0999999999999</v>
      </c>
    </row>
    <row r="47" spans="2:9" x14ac:dyDescent="0.35">
      <c r="B47" s="15" t="str">
        <f t="shared" si="1"/>
        <v>2023</v>
      </c>
      <c r="C47" s="3">
        <v>376</v>
      </c>
      <c r="D47" s="13" t="s">
        <v>35</v>
      </c>
      <c r="E47" s="14">
        <v>1487.4</v>
      </c>
      <c r="F47" s="14">
        <v>334.3</v>
      </c>
      <c r="G47" s="14">
        <v>342.1</v>
      </c>
      <c r="H47" s="14">
        <v>286.2</v>
      </c>
      <c r="I47" s="11">
        <f t="shared" si="0"/>
        <v>962.60000000000014</v>
      </c>
    </row>
    <row r="48" spans="2:9" x14ac:dyDescent="0.35">
      <c r="B48" s="15" t="str">
        <f t="shared" si="1"/>
        <v>2023</v>
      </c>
      <c r="C48" s="3">
        <v>390</v>
      </c>
      <c r="D48" s="13" t="s">
        <v>102</v>
      </c>
      <c r="E48" s="14">
        <v>1382.9</v>
      </c>
      <c r="F48" s="14">
        <v>307.8</v>
      </c>
      <c r="G48" s="14">
        <v>299</v>
      </c>
      <c r="H48" s="14">
        <v>268</v>
      </c>
      <c r="I48" s="11">
        <f t="shared" si="0"/>
        <v>874.8</v>
      </c>
    </row>
    <row r="49" spans="2:9" x14ac:dyDescent="0.35">
      <c r="B49" s="15" t="str">
        <f t="shared" si="1"/>
        <v>2023</v>
      </c>
      <c r="C49" s="3">
        <v>400</v>
      </c>
      <c r="D49" s="13" t="s">
        <v>11</v>
      </c>
      <c r="E49" s="14">
        <v>990.3</v>
      </c>
      <c r="F49" s="14">
        <v>210.4</v>
      </c>
      <c r="G49" s="14">
        <v>209.6</v>
      </c>
      <c r="H49" s="14">
        <v>215.5</v>
      </c>
      <c r="I49" s="11">
        <f t="shared" si="0"/>
        <v>635.5</v>
      </c>
    </row>
    <row r="50" spans="2:9" x14ac:dyDescent="0.35">
      <c r="B50" s="15" t="str">
        <f t="shared" si="1"/>
        <v>2023</v>
      </c>
      <c r="C50" s="3">
        <v>410</v>
      </c>
      <c r="D50" s="13" t="s">
        <v>65</v>
      </c>
      <c r="E50" s="14">
        <v>763.7</v>
      </c>
      <c r="F50" s="14">
        <v>157.1</v>
      </c>
      <c r="G50" s="14">
        <v>202.5</v>
      </c>
      <c r="H50" s="14">
        <v>171.3</v>
      </c>
      <c r="I50" s="11">
        <f t="shared" si="0"/>
        <v>530.90000000000009</v>
      </c>
    </row>
    <row r="51" spans="2:9" x14ac:dyDescent="0.35">
      <c r="B51" s="15" t="str">
        <f t="shared" si="1"/>
        <v>2023</v>
      </c>
      <c r="C51" s="3">
        <v>420</v>
      </c>
      <c r="D51" s="13" t="s">
        <v>7</v>
      </c>
      <c r="E51" s="14">
        <v>1027.9000000000001</v>
      </c>
      <c r="F51" s="14">
        <v>209</v>
      </c>
      <c r="G51" s="14">
        <v>239.2</v>
      </c>
      <c r="H51" s="14">
        <v>239.3</v>
      </c>
      <c r="I51" s="11">
        <f t="shared" si="0"/>
        <v>687.5</v>
      </c>
    </row>
    <row r="52" spans="2:9" x14ac:dyDescent="0.35">
      <c r="B52" s="15" t="str">
        <f t="shared" si="1"/>
        <v>2023</v>
      </c>
      <c r="C52" s="3">
        <v>430</v>
      </c>
      <c r="D52" s="13" t="s">
        <v>29</v>
      </c>
      <c r="E52" s="14">
        <v>1187.7</v>
      </c>
      <c r="F52" s="14">
        <v>246.8</v>
      </c>
      <c r="G52" s="14">
        <v>286.39999999999998</v>
      </c>
      <c r="H52" s="14">
        <v>287</v>
      </c>
      <c r="I52" s="11">
        <f t="shared" si="0"/>
        <v>820.2</v>
      </c>
    </row>
    <row r="53" spans="2:9" x14ac:dyDescent="0.35">
      <c r="B53" s="15" t="str">
        <f t="shared" si="1"/>
        <v>2023</v>
      </c>
      <c r="C53" s="3">
        <v>440</v>
      </c>
      <c r="D53" s="13" t="s">
        <v>54</v>
      </c>
      <c r="E53" s="14">
        <v>743.8</v>
      </c>
      <c r="F53" s="14">
        <v>184.7</v>
      </c>
      <c r="G53" s="14">
        <v>174.2</v>
      </c>
      <c r="H53" s="14">
        <v>130.5</v>
      </c>
      <c r="I53" s="11">
        <f t="shared" si="0"/>
        <v>489.4</v>
      </c>
    </row>
    <row r="54" spans="2:9" x14ac:dyDescent="0.35">
      <c r="B54" s="15" t="str">
        <f t="shared" si="1"/>
        <v>2023</v>
      </c>
      <c r="C54" s="3">
        <v>450</v>
      </c>
      <c r="D54" s="13" t="s">
        <v>69</v>
      </c>
      <c r="E54" s="14">
        <v>977.4</v>
      </c>
      <c r="F54" s="14">
        <v>217.1</v>
      </c>
      <c r="G54" s="14">
        <v>219.3</v>
      </c>
      <c r="H54" s="14">
        <v>194.9</v>
      </c>
      <c r="I54" s="11">
        <f t="shared" si="0"/>
        <v>631.29999999999995</v>
      </c>
    </row>
    <row r="55" spans="2:9" x14ac:dyDescent="0.35">
      <c r="B55" s="15" t="str">
        <f t="shared" si="1"/>
        <v>2023</v>
      </c>
      <c r="C55" s="3">
        <v>461</v>
      </c>
      <c r="D55" s="13" t="s">
        <v>72</v>
      </c>
      <c r="E55" s="14">
        <v>4240.2</v>
      </c>
      <c r="F55" s="14">
        <v>954.9</v>
      </c>
      <c r="G55" s="14">
        <v>953.6</v>
      </c>
      <c r="H55" s="14">
        <v>803.5</v>
      </c>
      <c r="I55" s="11">
        <f t="shared" si="0"/>
        <v>2712</v>
      </c>
    </row>
    <row r="56" spans="2:9" x14ac:dyDescent="0.35">
      <c r="B56" s="15" t="str">
        <f t="shared" si="1"/>
        <v>2023</v>
      </c>
      <c r="C56" s="3">
        <v>479</v>
      </c>
      <c r="D56" s="13" t="s">
        <v>90</v>
      </c>
      <c r="E56" s="14">
        <v>1898.1</v>
      </c>
      <c r="F56" s="14">
        <v>413.6</v>
      </c>
      <c r="G56" s="14">
        <v>423.1</v>
      </c>
      <c r="H56" s="14">
        <v>429</v>
      </c>
      <c r="I56" s="11">
        <f t="shared" si="0"/>
        <v>1265.7</v>
      </c>
    </row>
    <row r="57" spans="2:9" x14ac:dyDescent="0.35">
      <c r="B57" s="15" t="str">
        <f t="shared" si="1"/>
        <v>2023</v>
      </c>
      <c r="C57" s="3">
        <v>480</v>
      </c>
      <c r="D57" s="13" t="s">
        <v>115</v>
      </c>
      <c r="E57" s="14">
        <v>605.70000000000005</v>
      </c>
      <c r="F57" s="14">
        <v>144.69999999999999</v>
      </c>
      <c r="G57" s="14">
        <v>128</v>
      </c>
      <c r="H57" s="14">
        <v>122.7</v>
      </c>
      <c r="I57" s="11">
        <f t="shared" si="0"/>
        <v>395.4</v>
      </c>
    </row>
    <row r="58" spans="2:9" x14ac:dyDescent="0.35">
      <c r="B58" s="15" t="str">
        <f t="shared" si="1"/>
        <v>2023</v>
      </c>
      <c r="C58" s="3">
        <v>482</v>
      </c>
      <c r="D58" s="13" t="s">
        <v>58</v>
      </c>
      <c r="E58" s="14">
        <v>436.8</v>
      </c>
      <c r="F58" s="14">
        <v>88.5</v>
      </c>
      <c r="G58" s="14">
        <v>92.1</v>
      </c>
      <c r="H58" s="14">
        <v>80.5</v>
      </c>
      <c r="I58" s="11">
        <f t="shared" si="0"/>
        <v>261.10000000000002</v>
      </c>
    </row>
    <row r="59" spans="2:9" x14ac:dyDescent="0.35">
      <c r="B59" s="15" t="str">
        <f t="shared" si="1"/>
        <v>2023</v>
      </c>
      <c r="C59" s="3">
        <v>492</v>
      </c>
      <c r="D59" s="13" t="s">
        <v>103</v>
      </c>
      <c r="E59" s="14">
        <v>245.5</v>
      </c>
      <c r="F59" s="14">
        <v>63.1</v>
      </c>
      <c r="G59" s="14">
        <v>59.3</v>
      </c>
      <c r="H59" s="14">
        <v>47.7</v>
      </c>
      <c r="I59" s="11">
        <f t="shared" si="0"/>
        <v>170.10000000000002</v>
      </c>
    </row>
    <row r="60" spans="2:9" x14ac:dyDescent="0.35">
      <c r="B60" s="15" t="str">
        <f t="shared" si="1"/>
        <v>2023</v>
      </c>
      <c r="C60" s="3">
        <v>510</v>
      </c>
      <c r="D60" s="13" t="s">
        <v>36</v>
      </c>
      <c r="E60" s="14">
        <v>1334.3</v>
      </c>
      <c r="F60" s="14">
        <v>326.10000000000002</v>
      </c>
      <c r="G60" s="14">
        <v>351.3</v>
      </c>
      <c r="H60" s="14">
        <v>253.7</v>
      </c>
      <c r="I60" s="11">
        <f t="shared" si="0"/>
        <v>931.10000000000014</v>
      </c>
    </row>
    <row r="61" spans="2:9" x14ac:dyDescent="0.35">
      <c r="B61" s="15" t="str">
        <f t="shared" si="1"/>
        <v>2023</v>
      </c>
      <c r="C61" s="3">
        <v>530</v>
      </c>
      <c r="D61" s="13" t="s">
        <v>10</v>
      </c>
      <c r="E61" s="14">
        <v>534.70000000000005</v>
      </c>
      <c r="F61" s="14">
        <v>117.6</v>
      </c>
      <c r="G61" s="14">
        <v>134.80000000000001</v>
      </c>
      <c r="H61" s="14">
        <v>115.2</v>
      </c>
      <c r="I61" s="11">
        <f t="shared" si="0"/>
        <v>367.6</v>
      </c>
    </row>
    <row r="62" spans="2:9" x14ac:dyDescent="0.35">
      <c r="B62" s="15" t="str">
        <f t="shared" si="1"/>
        <v>2023</v>
      </c>
      <c r="C62" s="3">
        <v>540</v>
      </c>
      <c r="D62" s="13" t="s">
        <v>92</v>
      </c>
      <c r="E62" s="14">
        <v>2154.1999999999998</v>
      </c>
      <c r="F62" s="14">
        <v>502.6</v>
      </c>
      <c r="G62" s="14">
        <v>594.4</v>
      </c>
      <c r="H62" s="14">
        <v>435.8</v>
      </c>
      <c r="I62" s="11">
        <f t="shared" si="0"/>
        <v>1532.8</v>
      </c>
    </row>
    <row r="63" spans="2:9" x14ac:dyDescent="0.35">
      <c r="B63" s="15" t="str">
        <f t="shared" si="1"/>
        <v>2023</v>
      </c>
      <c r="C63" s="3">
        <v>550</v>
      </c>
      <c r="D63" s="13" t="s">
        <v>94</v>
      </c>
      <c r="E63" s="14">
        <v>1208.4000000000001</v>
      </c>
      <c r="F63" s="14">
        <v>278.89999999999998</v>
      </c>
      <c r="G63" s="14">
        <v>319.8</v>
      </c>
      <c r="H63" s="14">
        <v>219.5</v>
      </c>
      <c r="I63" s="11">
        <f t="shared" si="0"/>
        <v>818.2</v>
      </c>
    </row>
    <row r="64" spans="2:9" x14ac:dyDescent="0.35">
      <c r="B64" s="15" t="str">
        <f t="shared" si="1"/>
        <v>2023</v>
      </c>
      <c r="C64" s="3">
        <v>561</v>
      </c>
      <c r="D64" s="13" t="s">
        <v>17</v>
      </c>
      <c r="E64" s="14">
        <v>2961.2</v>
      </c>
      <c r="F64" s="14">
        <v>682.8</v>
      </c>
      <c r="G64" s="14">
        <v>699.7</v>
      </c>
      <c r="H64" s="14">
        <v>484.7</v>
      </c>
      <c r="I64" s="11">
        <f t="shared" si="0"/>
        <v>1867.2</v>
      </c>
    </row>
    <row r="65" spans="2:9" x14ac:dyDescent="0.35">
      <c r="B65" s="15" t="str">
        <f t="shared" si="1"/>
        <v>2023</v>
      </c>
      <c r="C65" s="3">
        <v>563</v>
      </c>
      <c r="D65" s="13" t="s">
        <v>18</v>
      </c>
      <c r="E65" s="14">
        <v>114.9</v>
      </c>
      <c r="F65" s="14">
        <v>25.3</v>
      </c>
      <c r="G65" s="14">
        <v>27.7</v>
      </c>
      <c r="H65" s="14">
        <v>20</v>
      </c>
      <c r="I65" s="11">
        <f t="shared" si="0"/>
        <v>73</v>
      </c>
    </row>
    <row r="66" spans="2:9" x14ac:dyDescent="0.35">
      <c r="B66" s="15" t="str">
        <f t="shared" si="1"/>
        <v>2023</v>
      </c>
      <c r="C66" s="3">
        <v>573</v>
      </c>
      <c r="D66" s="13" t="s">
        <v>97</v>
      </c>
      <c r="E66" s="14">
        <v>1202.7</v>
      </c>
      <c r="F66" s="14">
        <v>267</v>
      </c>
      <c r="G66" s="14">
        <v>334.3</v>
      </c>
      <c r="H66" s="14">
        <v>278.3</v>
      </c>
      <c r="I66" s="11">
        <f t="shared" si="0"/>
        <v>879.59999999999991</v>
      </c>
    </row>
    <row r="67" spans="2:9" x14ac:dyDescent="0.35">
      <c r="B67" s="15" t="str">
        <f t="shared" si="1"/>
        <v>2023</v>
      </c>
      <c r="C67" s="3">
        <v>575</v>
      </c>
      <c r="D67" s="13" t="s">
        <v>98</v>
      </c>
      <c r="E67" s="14">
        <v>941.2</v>
      </c>
      <c r="F67" s="14">
        <v>212.8</v>
      </c>
      <c r="G67" s="14">
        <v>250.4</v>
      </c>
      <c r="H67" s="14">
        <v>219.1</v>
      </c>
      <c r="I67" s="11">
        <f t="shared" si="0"/>
        <v>682.30000000000007</v>
      </c>
    </row>
    <row r="68" spans="2:9" x14ac:dyDescent="0.35">
      <c r="B68" s="15" t="str">
        <f t="shared" si="1"/>
        <v>2023</v>
      </c>
      <c r="C68" s="3">
        <v>580</v>
      </c>
      <c r="D68" s="13" t="s">
        <v>104</v>
      </c>
      <c r="E68" s="14">
        <v>1717.2</v>
      </c>
      <c r="F68" s="14">
        <v>391.1</v>
      </c>
      <c r="G68" s="14">
        <v>415.5</v>
      </c>
      <c r="H68" s="14">
        <v>310.89999999999998</v>
      </c>
      <c r="I68" s="11">
        <f t="shared" si="0"/>
        <v>1117.5</v>
      </c>
    </row>
    <row r="69" spans="2:9" x14ac:dyDescent="0.35">
      <c r="B69" s="15" t="str">
        <f t="shared" si="1"/>
        <v>2023</v>
      </c>
      <c r="C69" s="3">
        <v>607</v>
      </c>
      <c r="D69" s="13" t="s">
        <v>24</v>
      </c>
      <c r="E69" s="14">
        <v>1419.9</v>
      </c>
      <c r="F69" s="14">
        <v>316.3</v>
      </c>
      <c r="G69" s="14">
        <v>322.7</v>
      </c>
      <c r="H69" s="14">
        <v>247</v>
      </c>
      <c r="I69" s="11">
        <f t="shared" ref="I69:I101" si="2">SUM(F69:H69)</f>
        <v>886</v>
      </c>
    </row>
    <row r="70" spans="2:9" x14ac:dyDescent="0.35">
      <c r="B70" s="15" t="str">
        <f t="shared" ref="B70:B101" si="3">B69</f>
        <v>2023</v>
      </c>
      <c r="C70" s="3">
        <v>615</v>
      </c>
      <c r="D70" s="13" t="s">
        <v>46</v>
      </c>
      <c r="E70" s="14">
        <v>2092.1</v>
      </c>
      <c r="F70" s="14">
        <v>466.5</v>
      </c>
      <c r="G70" s="14">
        <v>443.9</v>
      </c>
      <c r="H70" s="14">
        <v>382.3</v>
      </c>
      <c r="I70" s="11">
        <f t="shared" si="2"/>
        <v>1292.7</v>
      </c>
    </row>
    <row r="71" spans="2:9" x14ac:dyDescent="0.35">
      <c r="B71" s="15" t="str">
        <f t="shared" si="3"/>
        <v>2023</v>
      </c>
      <c r="C71" s="3">
        <v>621</v>
      </c>
      <c r="D71" s="13" t="s">
        <v>55</v>
      </c>
      <c r="E71" s="14">
        <v>1954.3</v>
      </c>
      <c r="F71" s="14">
        <v>440.9</v>
      </c>
      <c r="G71" s="14">
        <v>455.7</v>
      </c>
      <c r="H71" s="14">
        <v>346.4</v>
      </c>
      <c r="I71" s="11">
        <f t="shared" si="2"/>
        <v>1243</v>
      </c>
    </row>
    <row r="72" spans="2:9" x14ac:dyDescent="0.35">
      <c r="B72" s="15" t="str">
        <f t="shared" si="3"/>
        <v>2023</v>
      </c>
      <c r="C72" s="3">
        <v>630</v>
      </c>
      <c r="D72" s="13" t="s">
        <v>99</v>
      </c>
      <c r="E72" s="14">
        <v>2300.8000000000002</v>
      </c>
      <c r="F72" s="14">
        <v>534.29999999999995</v>
      </c>
      <c r="G72" s="14">
        <v>542.6</v>
      </c>
      <c r="H72" s="14">
        <v>436.5</v>
      </c>
      <c r="I72" s="11">
        <f t="shared" si="2"/>
        <v>1513.4</v>
      </c>
    </row>
    <row r="73" spans="2:9" x14ac:dyDescent="0.35">
      <c r="B73" s="15" t="str">
        <f t="shared" si="3"/>
        <v>2023</v>
      </c>
      <c r="C73" s="3">
        <v>657</v>
      </c>
      <c r="D73" s="13" t="s">
        <v>41</v>
      </c>
      <c r="E73" s="14">
        <v>1966.2</v>
      </c>
      <c r="F73" s="14">
        <v>436.3</v>
      </c>
      <c r="G73" s="14">
        <v>468.8</v>
      </c>
      <c r="H73" s="14">
        <v>364.6</v>
      </c>
      <c r="I73" s="11">
        <f t="shared" si="2"/>
        <v>1269.7</v>
      </c>
    </row>
    <row r="74" spans="2:9" x14ac:dyDescent="0.35">
      <c r="B74" s="15" t="str">
        <f t="shared" si="3"/>
        <v>2023</v>
      </c>
      <c r="C74" s="3">
        <v>661</v>
      </c>
      <c r="D74" s="13" t="s">
        <v>45</v>
      </c>
      <c r="E74" s="14">
        <v>1427.3</v>
      </c>
      <c r="F74" s="14">
        <v>323.8</v>
      </c>
      <c r="G74" s="14">
        <v>334.1</v>
      </c>
      <c r="H74" s="14">
        <v>262.10000000000002</v>
      </c>
      <c r="I74" s="11">
        <f t="shared" si="2"/>
        <v>920.00000000000011</v>
      </c>
    </row>
    <row r="75" spans="2:9" x14ac:dyDescent="0.35">
      <c r="B75" s="15" t="str">
        <f t="shared" si="3"/>
        <v>2023</v>
      </c>
      <c r="C75" s="3">
        <v>665</v>
      </c>
      <c r="D75" s="13" t="s">
        <v>60</v>
      </c>
      <c r="E75" s="14">
        <v>540.79999999999995</v>
      </c>
      <c r="F75" s="14">
        <v>121.9</v>
      </c>
      <c r="G75" s="14">
        <v>139.4</v>
      </c>
      <c r="H75" s="14">
        <v>109.3</v>
      </c>
      <c r="I75" s="11">
        <f t="shared" si="2"/>
        <v>370.6</v>
      </c>
    </row>
    <row r="76" spans="2:9" x14ac:dyDescent="0.35">
      <c r="B76" s="15" t="str">
        <f t="shared" si="3"/>
        <v>2023</v>
      </c>
      <c r="C76" s="3">
        <v>671</v>
      </c>
      <c r="D76" s="13" t="s">
        <v>89</v>
      </c>
      <c r="E76" s="14">
        <v>586.4</v>
      </c>
      <c r="F76" s="14">
        <v>146.19999999999999</v>
      </c>
      <c r="G76" s="14">
        <v>121.4</v>
      </c>
      <c r="H76" s="14">
        <v>114.3</v>
      </c>
      <c r="I76" s="11">
        <f t="shared" si="2"/>
        <v>381.90000000000003</v>
      </c>
    </row>
    <row r="77" spans="2:9" x14ac:dyDescent="0.35">
      <c r="B77" s="15" t="str">
        <f t="shared" si="3"/>
        <v>2023</v>
      </c>
      <c r="C77" s="3">
        <v>706</v>
      </c>
      <c r="D77" s="13" t="s">
        <v>91</v>
      </c>
      <c r="E77" s="14">
        <v>1138.8</v>
      </c>
      <c r="F77" s="14">
        <v>261.2</v>
      </c>
      <c r="G77" s="14">
        <v>275.60000000000002</v>
      </c>
      <c r="H77" s="14">
        <v>201.4</v>
      </c>
      <c r="I77" s="11">
        <f t="shared" si="2"/>
        <v>738.19999999999993</v>
      </c>
    </row>
    <row r="78" spans="2:9" x14ac:dyDescent="0.35">
      <c r="B78" s="15" t="str">
        <f t="shared" si="3"/>
        <v>2023</v>
      </c>
      <c r="C78" s="3">
        <v>707</v>
      </c>
      <c r="D78" s="13" t="s">
        <v>67</v>
      </c>
      <c r="E78" s="14">
        <v>1031.2</v>
      </c>
      <c r="F78" s="14">
        <v>227</v>
      </c>
      <c r="G78" s="14">
        <v>238.8</v>
      </c>
      <c r="H78" s="14">
        <v>193.7</v>
      </c>
      <c r="I78" s="11">
        <f t="shared" si="2"/>
        <v>659.5</v>
      </c>
    </row>
    <row r="79" spans="2:9" x14ac:dyDescent="0.35">
      <c r="B79" s="15" t="str">
        <f t="shared" si="3"/>
        <v>2023</v>
      </c>
      <c r="C79" s="3">
        <v>710</v>
      </c>
      <c r="D79" s="13" t="s">
        <v>19</v>
      </c>
      <c r="E79" s="14">
        <v>822.2</v>
      </c>
      <c r="F79" s="14">
        <v>204.8</v>
      </c>
      <c r="G79" s="14">
        <v>183.4</v>
      </c>
      <c r="H79" s="14">
        <v>159.9</v>
      </c>
      <c r="I79" s="11">
        <f t="shared" si="2"/>
        <v>548.1</v>
      </c>
    </row>
    <row r="80" spans="2:9" x14ac:dyDescent="0.35">
      <c r="B80" s="15" t="str">
        <f t="shared" si="3"/>
        <v>2023</v>
      </c>
      <c r="C80" s="3">
        <v>727</v>
      </c>
      <c r="D80" s="13" t="s">
        <v>71</v>
      </c>
      <c r="E80" s="14">
        <v>482.9</v>
      </c>
      <c r="F80" s="14">
        <v>108</v>
      </c>
      <c r="G80" s="14">
        <v>113.7</v>
      </c>
      <c r="H80" s="14">
        <v>118.8</v>
      </c>
      <c r="I80" s="11">
        <f t="shared" si="2"/>
        <v>340.5</v>
      </c>
    </row>
    <row r="81" spans="2:9" x14ac:dyDescent="0.35">
      <c r="B81" s="15" t="str">
        <f t="shared" si="3"/>
        <v>2023</v>
      </c>
      <c r="C81" s="3">
        <v>730</v>
      </c>
      <c r="D81" s="13" t="s">
        <v>74</v>
      </c>
      <c r="E81" s="14">
        <v>1784.9</v>
      </c>
      <c r="F81" s="14">
        <v>414.3</v>
      </c>
      <c r="G81" s="14">
        <v>422.3</v>
      </c>
      <c r="H81" s="14">
        <v>329</v>
      </c>
      <c r="I81" s="11">
        <f t="shared" si="2"/>
        <v>1165.5999999999999</v>
      </c>
    </row>
    <row r="82" spans="2:9" x14ac:dyDescent="0.35">
      <c r="B82" s="15" t="str">
        <f t="shared" si="3"/>
        <v>2023</v>
      </c>
      <c r="C82" s="3">
        <v>740</v>
      </c>
      <c r="D82" s="13" t="s">
        <v>82</v>
      </c>
      <c r="E82" s="14">
        <v>1718.3</v>
      </c>
      <c r="F82" s="14">
        <v>360.7</v>
      </c>
      <c r="G82" s="14">
        <v>431.3</v>
      </c>
      <c r="H82" s="14">
        <v>346.9</v>
      </c>
      <c r="I82" s="11">
        <f t="shared" si="2"/>
        <v>1138.9000000000001</v>
      </c>
    </row>
    <row r="83" spans="2:9" x14ac:dyDescent="0.35">
      <c r="B83" s="15" t="str">
        <f t="shared" si="3"/>
        <v>2023</v>
      </c>
      <c r="C83" s="3">
        <v>741</v>
      </c>
      <c r="D83" s="13" t="s">
        <v>81</v>
      </c>
      <c r="E83" s="14">
        <v>192.6</v>
      </c>
      <c r="F83" s="14">
        <v>38.6</v>
      </c>
      <c r="G83" s="14">
        <v>46.8</v>
      </c>
      <c r="H83" s="14">
        <v>45.6</v>
      </c>
      <c r="I83" s="11">
        <f t="shared" si="2"/>
        <v>131</v>
      </c>
    </row>
    <row r="84" spans="2:9" x14ac:dyDescent="0.35">
      <c r="B84" s="15" t="str">
        <f t="shared" si="3"/>
        <v>2023</v>
      </c>
      <c r="C84" s="3">
        <v>746</v>
      </c>
      <c r="D84" s="13" t="s">
        <v>83</v>
      </c>
      <c r="E84" s="14">
        <v>1168.0999999999999</v>
      </c>
      <c r="F84" s="14">
        <v>277.2</v>
      </c>
      <c r="G84" s="14">
        <v>285.3</v>
      </c>
      <c r="H84" s="14">
        <v>203.2</v>
      </c>
      <c r="I84" s="11">
        <f t="shared" si="2"/>
        <v>765.7</v>
      </c>
    </row>
    <row r="85" spans="2:9" x14ac:dyDescent="0.35">
      <c r="B85" s="15" t="str">
        <f t="shared" si="3"/>
        <v>2023</v>
      </c>
      <c r="C85" s="3">
        <v>751</v>
      </c>
      <c r="D85" s="13" t="s">
        <v>106</v>
      </c>
      <c r="E85" s="14">
        <v>5564.6</v>
      </c>
      <c r="F85" s="14">
        <v>1207.2</v>
      </c>
      <c r="G85" s="14">
        <v>1240.7</v>
      </c>
      <c r="H85" s="14">
        <v>1001.9</v>
      </c>
      <c r="I85" s="11">
        <f t="shared" si="2"/>
        <v>3449.8</v>
      </c>
    </row>
    <row r="86" spans="2:9" x14ac:dyDescent="0.35">
      <c r="B86" s="15" t="str">
        <f t="shared" si="3"/>
        <v>2023</v>
      </c>
      <c r="C86" s="3">
        <v>756</v>
      </c>
      <c r="D86" s="13" t="s">
        <v>50</v>
      </c>
      <c r="E86" s="14">
        <v>859</v>
      </c>
      <c r="F86" s="14">
        <v>202.6</v>
      </c>
      <c r="G86" s="14">
        <v>202.1</v>
      </c>
      <c r="H86" s="14">
        <v>177.6</v>
      </c>
      <c r="I86" s="11">
        <f t="shared" si="2"/>
        <v>582.29999999999995</v>
      </c>
    </row>
    <row r="87" spans="2:9" x14ac:dyDescent="0.35">
      <c r="B87" s="15" t="str">
        <f t="shared" si="3"/>
        <v>2023</v>
      </c>
      <c r="C87" s="3">
        <v>760</v>
      </c>
      <c r="D87" s="13" t="s">
        <v>76</v>
      </c>
      <c r="E87" s="14">
        <v>1441.8</v>
      </c>
      <c r="F87" s="14">
        <v>307.10000000000002</v>
      </c>
      <c r="G87" s="14">
        <v>364.3</v>
      </c>
      <c r="H87" s="14">
        <v>267.3</v>
      </c>
      <c r="I87" s="11">
        <f t="shared" si="2"/>
        <v>938.7</v>
      </c>
    </row>
    <row r="88" spans="2:9" x14ac:dyDescent="0.35">
      <c r="B88" s="15" t="str">
        <f t="shared" si="3"/>
        <v>2023</v>
      </c>
      <c r="C88" s="3">
        <v>766</v>
      </c>
      <c r="D88" s="13" t="s">
        <v>38</v>
      </c>
      <c r="E88" s="14">
        <v>708</v>
      </c>
      <c r="F88" s="14">
        <v>152.1</v>
      </c>
      <c r="G88" s="14">
        <v>176.3</v>
      </c>
      <c r="H88" s="14">
        <v>176.9</v>
      </c>
      <c r="I88" s="11">
        <f t="shared" si="2"/>
        <v>505.29999999999995</v>
      </c>
    </row>
    <row r="89" spans="2:9" x14ac:dyDescent="0.35">
      <c r="B89" s="15" t="str">
        <f t="shared" si="3"/>
        <v>2023</v>
      </c>
      <c r="C89" s="3">
        <v>773</v>
      </c>
      <c r="D89" s="13" t="s">
        <v>66</v>
      </c>
      <c r="E89" s="14">
        <v>654.1</v>
      </c>
      <c r="F89" s="14">
        <v>141</v>
      </c>
      <c r="G89" s="14">
        <v>152.80000000000001</v>
      </c>
      <c r="H89" s="14">
        <v>126.6</v>
      </c>
      <c r="I89" s="11">
        <f t="shared" si="2"/>
        <v>420.4</v>
      </c>
    </row>
    <row r="90" spans="2:9" x14ac:dyDescent="0.35">
      <c r="B90" s="15" t="str">
        <f t="shared" si="3"/>
        <v>2023</v>
      </c>
      <c r="C90" s="3">
        <v>779</v>
      </c>
      <c r="D90" s="13" t="s">
        <v>84</v>
      </c>
      <c r="E90" s="14">
        <v>1157.3</v>
      </c>
      <c r="F90" s="14">
        <v>269.2</v>
      </c>
      <c r="G90" s="14">
        <v>267.3</v>
      </c>
      <c r="H90" s="14">
        <v>230.9</v>
      </c>
      <c r="I90" s="11">
        <f t="shared" si="2"/>
        <v>767.4</v>
      </c>
    </row>
    <row r="91" spans="2:9" x14ac:dyDescent="0.35">
      <c r="B91" s="15" t="str">
        <f t="shared" si="3"/>
        <v>2023</v>
      </c>
      <c r="C91" s="3">
        <v>787</v>
      </c>
      <c r="D91" s="13" t="s">
        <v>93</v>
      </c>
      <c r="E91" s="14">
        <v>961.9</v>
      </c>
      <c r="F91" s="14">
        <v>239.5</v>
      </c>
      <c r="G91" s="14">
        <v>212</v>
      </c>
      <c r="H91" s="14">
        <v>178.3</v>
      </c>
      <c r="I91" s="11">
        <f t="shared" si="2"/>
        <v>629.79999999999995</v>
      </c>
    </row>
    <row r="92" spans="2:9" x14ac:dyDescent="0.35">
      <c r="B92" s="15" t="str">
        <f t="shared" si="3"/>
        <v>2023</v>
      </c>
      <c r="C92" s="3">
        <v>791</v>
      </c>
      <c r="D92" s="13" t="s">
        <v>101</v>
      </c>
      <c r="E92" s="14">
        <v>2362.5</v>
      </c>
      <c r="F92" s="14">
        <v>519.79999999999995</v>
      </c>
      <c r="G92" s="14">
        <v>560.70000000000005</v>
      </c>
      <c r="H92" s="14">
        <v>454.7</v>
      </c>
      <c r="I92" s="11">
        <f t="shared" si="2"/>
        <v>1535.2</v>
      </c>
    </row>
    <row r="93" spans="2:9" x14ac:dyDescent="0.35">
      <c r="B93" s="15" t="str">
        <f t="shared" si="3"/>
        <v>2023</v>
      </c>
      <c r="C93" s="3">
        <v>810</v>
      </c>
      <c r="D93" s="13" t="s">
        <v>13</v>
      </c>
      <c r="E93" s="14">
        <v>892.1</v>
      </c>
      <c r="F93" s="14">
        <v>201.8</v>
      </c>
      <c r="G93" s="14">
        <v>218.7</v>
      </c>
      <c r="H93" s="14">
        <v>187.1</v>
      </c>
      <c r="I93" s="11">
        <f t="shared" si="2"/>
        <v>607.6</v>
      </c>
    </row>
    <row r="94" spans="2:9" x14ac:dyDescent="0.35">
      <c r="B94" s="15" t="str">
        <f t="shared" si="3"/>
        <v>2023</v>
      </c>
      <c r="C94" s="3">
        <v>813</v>
      </c>
      <c r="D94" s="13" t="s">
        <v>26</v>
      </c>
      <c r="E94" s="14">
        <v>2074.5</v>
      </c>
      <c r="F94" s="14">
        <v>500.6</v>
      </c>
      <c r="G94" s="14">
        <v>466.2</v>
      </c>
      <c r="H94" s="14">
        <v>393.3</v>
      </c>
      <c r="I94" s="11">
        <f t="shared" si="2"/>
        <v>1360.1</v>
      </c>
    </row>
    <row r="95" spans="2:9" x14ac:dyDescent="0.35">
      <c r="B95" s="15" t="str">
        <f t="shared" si="3"/>
        <v>2023</v>
      </c>
      <c r="C95" s="3">
        <v>820</v>
      </c>
      <c r="D95" s="13" t="s">
        <v>116</v>
      </c>
      <c r="E95" s="14">
        <v>758.5</v>
      </c>
      <c r="F95" s="14">
        <v>190.3</v>
      </c>
      <c r="G95" s="14">
        <v>173.2</v>
      </c>
      <c r="H95" s="14">
        <v>169.3</v>
      </c>
      <c r="I95" s="11">
        <f t="shared" si="2"/>
        <v>532.79999999999995</v>
      </c>
    </row>
    <row r="96" spans="2:9" x14ac:dyDescent="0.35">
      <c r="B96" s="15" t="str">
        <f t="shared" si="3"/>
        <v>2023</v>
      </c>
      <c r="C96" s="3">
        <v>825</v>
      </c>
      <c r="D96" s="13" t="s">
        <v>63</v>
      </c>
      <c r="E96" s="14">
        <v>73.5</v>
      </c>
      <c r="F96" s="14">
        <v>13.3</v>
      </c>
      <c r="G96" s="14">
        <v>21.3</v>
      </c>
      <c r="H96" s="14">
        <v>15</v>
      </c>
      <c r="I96" s="11">
        <f t="shared" si="2"/>
        <v>49.6</v>
      </c>
    </row>
    <row r="97" spans="1:9" x14ac:dyDescent="0.35">
      <c r="B97" s="15" t="str">
        <f t="shared" si="3"/>
        <v>2023</v>
      </c>
      <c r="C97" s="3">
        <v>840</v>
      </c>
      <c r="D97" s="13" t="s">
        <v>75</v>
      </c>
      <c r="E97" s="14">
        <v>621.29999999999995</v>
      </c>
      <c r="F97" s="14">
        <v>131.80000000000001</v>
      </c>
      <c r="G97" s="14">
        <v>169.8</v>
      </c>
      <c r="H97" s="14">
        <v>122.8</v>
      </c>
      <c r="I97" s="11">
        <f t="shared" si="2"/>
        <v>424.40000000000003</v>
      </c>
    </row>
    <row r="98" spans="1:9" x14ac:dyDescent="0.35">
      <c r="B98" s="15" t="str">
        <f t="shared" si="3"/>
        <v>2023</v>
      </c>
      <c r="C98" s="3">
        <v>846</v>
      </c>
      <c r="D98" s="13" t="s">
        <v>64</v>
      </c>
      <c r="E98" s="14">
        <v>1012.9</v>
      </c>
      <c r="F98" s="14">
        <v>234.7</v>
      </c>
      <c r="G98" s="14">
        <v>248.4</v>
      </c>
      <c r="H98" s="14">
        <v>189.9</v>
      </c>
      <c r="I98" s="11">
        <f t="shared" si="2"/>
        <v>673</v>
      </c>
    </row>
    <row r="99" spans="1:9" x14ac:dyDescent="0.35">
      <c r="B99" s="15" t="str">
        <f t="shared" si="3"/>
        <v>2023</v>
      </c>
      <c r="C99" s="3">
        <v>849</v>
      </c>
      <c r="D99" s="13" t="s">
        <v>52</v>
      </c>
      <c r="E99" s="14">
        <v>1022.5</v>
      </c>
      <c r="F99" s="14">
        <v>249.7</v>
      </c>
      <c r="G99" s="14">
        <v>252.5</v>
      </c>
      <c r="H99" s="14">
        <v>157.30000000000001</v>
      </c>
      <c r="I99" s="11">
        <f t="shared" si="2"/>
        <v>659.5</v>
      </c>
    </row>
    <row r="100" spans="1:9" x14ac:dyDescent="0.35">
      <c r="B100" s="15" t="str">
        <f t="shared" si="3"/>
        <v>2023</v>
      </c>
      <c r="C100" s="3">
        <v>851</v>
      </c>
      <c r="D100" s="13" t="s">
        <v>105</v>
      </c>
      <c r="E100" s="14">
        <v>4188.2</v>
      </c>
      <c r="F100" s="14">
        <v>991.9</v>
      </c>
      <c r="G100" s="14">
        <v>1003.3</v>
      </c>
      <c r="H100" s="14">
        <v>730.3</v>
      </c>
      <c r="I100" s="11">
        <f t="shared" si="2"/>
        <v>2725.5</v>
      </c>
    </row>
    <row r="101" spans="1:9" x14ac:dyDescent="0.35">
      <c r="B101" s="15" t="str">
        <f t="shared" si="3"/>
        <v>2023</v>
      </c>
      <c r="C101" s="3">
        <v>860</v>
      </c>
      <c r="D101" s="13" t="s">
        <v>43</v>
      </c>
      <c r="E101" s="14">
        <v>1986.5</v>
      </c>
      <c r="F101" s="14">
        <v>419.8</v>
      </c>
      <c r="G101" s="14">
        <v>515.9</v>
      </c>
      <c r="H101" s="14">
        <v>412.3</v>
      </c>
      <c r="I101" s="11">
        <f t="shared" si="2"/>
        <v>1348</v>
      </c>
    </row>
    <row r="103" spans="1:9" x14ac:dyDescent="0.35">
      <c r="E103" s="12" t="s">
        <v>118</v>
      </c>
      <c r="F103" s="12" t="s">
        <v>119</v>
      </c>
      <c r="G103" s="12" t="s">
        <v>120</v>
      </c>
      <c r="H103" s="12" t="s">
        <v>121</v>
      </c>
      <c r="I103" s="12" t="s">
        <v>113</v>
      </c>
    </row>
    <row r="104" spans="1:9" x14ac:dyDescent="0.35">
      <c r="A104" s="12" t="s">
        <v>122</v>
      </c>
      <c r="B104" s="12" t="s">
        <v>123</v>
      </c>
      <c r="D104" s="13" t="s">
        <v>125</v>
      </c>
      <c r="E104" s="14">
        <v>127256.3</v>
      </c>
      <c r="F104" s="14">
        <v>29042.7</v>
      </c>
      <c r="G104" s="14">
        <v>29497</v>
      </c>
      <c r="H104" s="14">
        <v>23909.7</v>
      </c>
      <c r="I104" s="11">
        <f t="shared" ref="I104" si="4">SUM(F104:H104)</f>
        <v>82449.399999999994</v>
      </c>
    </row>
    <row r="105" spans="1:9" x14ac:dyDescent="0.35">
      <c r="B105" s="12"/>
      <c r="C105" s="12"/>
      <c r="D105" s="13"/>
      <c r="E105" s="14"/>
      <c r="F105" s="14"/>
      <c r="G105" s="14"/>
      <c r="H105" s="14"/>
    </row>
    <row r="106" spans="1:9" x14ac:dyDescent="0.35">
      <c r="A106" s="11" t="s">
        <v>148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D1E56-669B-4929-B4F4-927BBCD49A76}">
  <dimension ref="A1:L106"/>
  <sheetViews>
    <sheetView topLeftCell="B82" workbookViewId="0">
      <selection activeCell="A106" sqref="A106"/>
    </sheetView>
  </sheetViews>
  <sheetFormatPr defaultColWidth="8.85546875" defaultRowHeight="14.5" x14ac:dyDescent="0.35"/>
  <cols>
    <col min="1" max="1" width="18.85546875" style="11" customWidth="1"/>
    <col min="2" max="16384" width="8.85546875" style="11"/>
  </cols>
  <sheetData>
    <row r="1" spans="1:12" ht="30.75" customHeight="1" x14ac:dyDescent="0.35">
      <c r="A1" s="8" t="s">
        <v>126</v>
      </c>
    </row>
    <row r="2" spans="1:12" x14ac:dyDescent="0.35">
      <c r="A2" s="10" t="s">
        <v>127</v>
      </c>
    </row>
    <row r="3" spans="1:12" x14ac:dyDescent="0.35">
      <c r="E3" s="12" t="s">
        <v>128</v>
      </c>
      <c r="F3" s="12" t="s">
        <v>129</v>
      </c>
      <c r="G3" s="12" t="s">
        <v>130</v>
      </c>
      <c r="H3" s="12" t="s">
        <v>119</v>
      </c>
      <c r="I3" s="12" t="s">
        <v>120</v>
      </c>
      <c r="J3" s="12" t="s">
        <v>121</v>
      </c>
      <c r="K3" s="12" t="s">
        <v>112</v>
      </c>
      <c r="L3" s="12" t="s">
        <v>113</v>
      </c>
    </row>
    <row r="4" spans="1:12" x14ac:dyDescent="0.35">
      <c r="A4" s="12" t="s">
        <v>131</v>
      </c>
      <c r="B4" s="12" t="s">
        <v>123</v>
      </c>
      <c r="C4" s="3">
        <v>101</v>
      </c>
      <c r="D4" s="13" t="s">
        <v>56</v>
      </c>
      <c r="E4" s="14">
        <v>1672</v>
      </c>
      <c r="F4" s="14">
        <v>3734</v>
      </c>
      <c r="G4" s="14">
        <v>4492</v>
      </c>
      <c r="H4" s="14">
        <v>4339</v>
      </c>
      <c r="I4" s="14">
        <v>3835</v>
      </c>
      <c r="J4" s="14">
        <v>3750</v>
      </c>
      <c r="K4" s="11">
        <f>SUM(E4:J4)</f>
        <v>21822</v>
      </c>
      <c r="L4" s="11">
        <f>SUM(H4:J4)</f>
        <v>11924</v>
      </c>
    </row>
    <row r="5" spans="1:12" x14ac:dyDescent="0.35">
      <c r="B5" s="15" t="str">
        <f>B4</f>
        <v>2023</v>
      </c>
      <c r="C5" s="3">
        <v>147</v>
      </c>
      <c r="D5" s="13" t="s">
        <v>25</v>
      </c>
      <c r="E5" s="14">
        <v>230</v>
      </c>
      <c r="F5" s="14">
        <v>749</v>
      </c>
      <c r="G5" s="14">
        <v>1220</v>
      </c>
      <c r="H5" s="14">
        <v>1412</v>
      </c>
      <c r="I5" s="14">
        <v>1530</v>
      </c>
      <c r="J5" s="14">
        <v>1520</v>
      </c>
      <c r="K5" s="11">
        <f t="shared" ref="K5:K68" si="0">SUM(E5:J5)</f>
        <v>6661</v>
      </c>
      <c r="L5" s="11">
        <f t="shared" ref="L5:L68" si="1">SUM(H5:J5)</f>
        <v>4462</v>
      </c>
    </row>
    <row r="6" spans="1:12" x14ac:dyDescent="0.35">
      <c r="B6" s="15" t="str">
        <f t="shared" ref="B6:B69" si="2">B5</f>
        <v>2023</v>
      </c>
      <c r="C6" s="3">
        <v>151</v>
      </c>
      <c r="D6" s="13" t="s">
        <v>9</v>
      </c>
      <c r="E6" s="14">
        <v>190</v>
      </c>
      <c r="F6" s="14">
        <v>342</v>
      </c>
      <c r="G6" s="14">
        <v>916</v>
      </c>
      <c r="H6" s="14">
        <v>1103</v>
      </c>
      <c r="I6" s="14">
        <v>1492</v>
      </c>
      <c r="J6" s="14">
        <v>1015</v>
      </c>
      <c r="K6" s="11">
        <f t="shared" si="0"/>
        <v>5058</v>
      </c>
      <c r="L6" s="11">
        <f t="shared" si="1"/>
        <v>3610</v>
      </c>
    </row>
    <row r="7" spans="1:12" x14ac:dyDescent="0.35">
      <c r="B7" s="15" t="str">
        <f t="shared" si="2"/>
        <v>2023</v>
      </c>
      <c r="C7" s="3">
        <v>153</v>
      </c>
      <c r="D7" s="13" t="s">
        <v>12</v>
      </c>
      <c r="E7" s="14">
        <v>111</v>
      </c>
      <c r="F7" s="14">
        <v>181</v>
      </c>
      <c r="G7" s="14">
        <v>414</v>
      </c>
      <c r="H7" s="14">
        <v>433</v>
      </c>
      <c r="I7" s="14">
        <v>533</v>
      </c>
      <c r="J7" s="14">
        <v>535</v>
      </c>
      <c r="K7" s="11">
        <f t="shared" si="0"/>
        <v>2207</v>
      </c>
      <c r="L7" s="11">
        <f t="shared" si="1"/>
        <v>1501</v>
      </c>
    </row>
    <row r="8" spans="1:12" x14ac:dyDescent="0.35">
      <c r="B8" s="15" t="str">
        <f t="shared" si="2"/>
        <v>2023</v>
      </c>
      <c r="C8" s="3">
        <v>155</v>
      </c>
      <c r="D8" s="13" t="s">
        <v>15</v>
      </c>
      <c r="E8" s="14">
        <v>8</v>
      </c>
      <c r="F8" s="14">
        <v>142</v>
      </c>
      <c r="G8" s="14">
        <v>262</v>
      </c>
      <c r="H8" s="14">
        <v>288</v>
      </c>
      <c r="I8" s="14">
        <v>321</v>
      </c>
      <c r="J8" s="14">
        <v>362</v>
      </c>
      <c r="K8" s="11">
        <f t="shared" si="0"/>
        <v>1383</v>
      </c>
      <c r="L8" s="11">
        <f t="shared" si="1"/>
        <v>971</v>
      </c>
    </row>
    <row r="9" spans="1:12" x14ac:dyDescent="0.35">
      <c r="B9" s="15" t="str">
        <f t="shared" si="2"/>
        <v>2023</v>
      </c>
      <c r="C9" s="3">
        <v>157</v>
      </c>
      <c r="D9" s="13" t="s">
        <v>30</v>
      </c>
      <c r="E9" s="14">
        <v>161</v>
      </c>
      <c r="F9" s="14">
        <v>395</v>
      </c>
      <c r="G9" s="14">
        <v>549</v>
      </c>
      <c r="H9" s="14">
        <v>1372</v>
      </c>
      <c r="I9" s="14">
        <v>1050</v>
      </c>
      <c r="J9" s="14">
        <v>1320</v>
      </c>
      <c r="K9" s="11">
        <f t="shared" si="0"/>
        <v>4847</v>
      </c>
      <c r="L9" s="11">
        <f t="shared" si="1"/>
        <v>3742</v>
      </c>
    </row>
    <row r="10" spans="1:12" x14ac:dyDescent="0.35">
      <c r="B10" s="15" t="str">
        <f t="shared" si="2"/>
        <v>2023</v>
      </c>
      <c r="C10" s="3">
        <v>159</v>
      </c>
      <c r="D10" s="13" t="s">
        <v>31</v>
      </c>
      <c r="E10" s="14">
        <v>359</v>
      </c>
      <c r="F10" s="14">
        <v>580</v>
      </c>
      <c r="G10" s="14">
        <v>1042</v>
      </c>
      <c r="H10" s="14">
        <v>1083</v>
      </c>
      <c r="I10" s="14">
        <v>1175</v>
      </c>
      <c r="J10" s="14">
        <v>1443</v>
      </c>
      <c r="K10" s="11">
        <f t="shared" si="0"/>
        <v>5682</v>
      </c>
      <c r="L10" s="11">
        <f t="shared" si="1"/>
        <v>3701</v>
      </c>
    </row>
    <row r="11" spans="1:12" x14ac:dyDescent="0.35">
      <c r="B11" s="15" t="str">
        <f t="shared" si="2"/>
        <v>2023</v>
      </c>
      <c r="C11" s="3">
        <v>161</v>
      </c>
      <c r="D11" s="13" t="s">
        <v>32</v>
      </c>
      <c r="E11" s="14">
        <v>72</v>
      </c>
      <c r="F11" s="14">
        <v>114</v>
      </c>
      <c r="G11" s="14">
        <v>360</v>
      </c>
      <c r="H11" s="14">
        <v>252</v>
      </c>
      <c r="I11" s="14">
        <v>197</v>
      </c>
      <c r="J11" s="14">
        <v>338</v>
      </c>
      <c r="K11" s="11">
        <f t="shared" si="0"/>
        <v>1333</v>
      </c>
      <c r="L11" s="11">
        <f t="shared" si="1"/>
        <v>787</v>
      </c>
    </row>
    <row r="12" spans="1:12" x14ac:dyDescent="0.35">
      <c r="B12" s="15" t="str">
        <f t="shared" si="2"/>
        <v>2023</v>
      </c>
      <c r="C12" s="3">
        <v>163</v>
      </c>
      <c r="D12" s="13" t="s">
        <v>40</v>
      </c>
      <c r="E12" s="14">
        <v>107</v>
      </c>
      <c r="F12" s="14">
        <v>335</v>
      </c>
      <c r="G12" s="14">
        <v>388</v>
      </c>
      <c r="H12" s="14">
        <v>442</v>
      </c>
      <c r="I12" s="14">
        <v>498</v>
      </c>
      <c r="J12" s="14">
        <v>643</v>
      </c>
      <c r="K12" s="11">
        <f t="shared" si="0"/>
        <v>2413</v>
      </c>
      <c r="L12" s="11">
        <f t="shared" si="1"/>
        <v>1583</v>
      </c>
    </row>
    <row r="13" spans="1:12" x14ac:dyDescent="0.35">
      <c r="B13" s="15" t="str">
        <f t="shared" si="2"/>
        <v>2023</v>
      </c>
      <c r="C13" s="3">
        <v>165</v>
      </c>
      <c r="D13" s="13" t="s">
        <v>4</v>
      </c>
      <c r="E13" s="14">
        <v>202</v>
      </c>
      <c r="F13" s="14">
        <v>285</v>
      </c>
      <c r="G13" s="14">
        <v>595</v>
      </c>
      <c r="H13" s="14">
        <v>725</v>
      </c>
      <c r="I13" s="14">
        <v>436</v>
      </c>
      <c r="J13" s="14">
        <v>449</v>
      </c>
      <c r="K13" s="11">
        <f t="shared" si="0"/>
        <v>2692</v>
      </c>
      <c r="L13" s="11">
        <f t="shared" si="1"/>
        <v>1610</v>
      </c>
    </row>
    <row r="14" spans="1:12" x14ac:dyDescent="0.35">
      <c r="B14" s="15" t="str">
        <f t="shared" si="2"/>
        <v>2023</v>
      </c>
      <c r="C14" s="3">
        <v>167</v>
      </c>
      <c r="D14" s="13" t="s">
        <v>47</v>
      </c>
      <c r="E14" s="14">
        <v>232</v>
      </c>
      <c r="F14" s="14">
        <v>514</v>
      </c>
      <c r="G14" s="14">
        <v>707</v>
      </c>
      <c r="H14" s="14">
        <v>902</v>
      </c>
      <c r="I14" s="14">
        <v>736</v>
      </c>
      <c r="J14" s="14">
        <v>990</v>
      </c>
      <c r="K14" s="11">
        <f t="shared" si="0"/>
        <v>4081</v>
      </c>
      <c r="L14" s="11">
        <f t="shared" si="1"/>
        <v>2628</v>
      </c>
    </row>
    <row r="15" spans="1:12" x14ac:dyDescent="0.35">
      <c r="B15" s="15" t="str">
        <f t="shared" si="2"/>
        <v>2023</v>
      </c>
      <c r="C15" s="3">
        <v>169</v>
      </c>
      <c r="D15" s="13" t="s">
        <v>48</v>
      </c>
      <c r="E15" s="14">
        <v>180</v>
      </c>
      <c r="F15" s="14">
        <v>500</v>
      </c>
      <c r="G15" s="14">
        <v>905</v>
      </c>
      <c r="H15" s="14">
        <v>1028</v>
      </c>
      <c r="I15" s="14">
        <v>938</v>
      </c>
      <c r="J15" s="14">
        <v>909</v>
      </c>
      <c r="K15" s="11">
        <f t="shared" si="0"/>
        <v>4460</v>
      </c>
      <c r="L15" s="11">
        <f t="shared" si="1"/>
        <v>2875</v>
      </c>
    </row>
    <row r="16" spans="1:12" x14ac:dyDescent="0.35">
      <c r="B16" s="15" t="str">
        <f t="shared" si="2"/>
        <v>2023</v>
      </c>
      <c r="C16" s="3">
        <v>173</v>
      </c>
      <c r="D16" s="13" t="s">
        <v>62</v>
      </c>
      <c r="E16" s="16" t="s">
        <v>124</v>
      </c>
      <c r="F16" s="16" t="s">
        <v>124</v>
      </c>
      <c r="G16" s="16" t="s">
        <v>124</v>
      </c>
      <c r="H16" s="16" t="s">
        <v>124</v>
      </c>
      <c r="I16" s="16" t="s">
        <v>124</v>
      </c>
      <c r="J16" s="16" t="s">
        <v>124</v>
      </c>
      <c r="K16" s="16" t="s">
        <v>124</v>
      </c>
      <c r="L16" s="16" t="s">
        <v>124</v>
      </c>
    </row>
    <row r="17" spans="2:12" x14ac:dyDescent="0.35">
      <c r="B17" s="15" t="str">
        <f t="shared" si="2"/>
        <v>2023</v>
      </c>
      <c r="C17" s="3">
        <v>175</v>
      </c>
      <c r="D17" s="13" t="s">
        <v>80</v>
      </c>
      <c r="E17" s="14">
        <v>304</v>
      </c>
      <c r="F17" s="14">
        <v>754</v>
      </c>
      <c r="G17" s="14">
        <v>665</v>
      </c>
      <c r="H17" s="14">
        <v>841</v>
      </c>
      <c r="I17" s="14">
        <v>785</v>
      </c>
      <c r="J17" s="14">
        <v>968</v>
      </c>
      <c r="K17" s="11">
        <f t="shared" si="0"/>
        <v>4317</v>
      </c>
      <c r="L17" s="11">
        <f t="shared" si="1"/>
        <v>2594</v>
      </c>
    </row>
    <row r="18" spans="2:12" x14ac:dyDescent="0.35">
      <c r="B18" s="15" t="str">
        <f t="shared" si="2"/>
        <v>2023</v>
      </c>
      <c r="C18" s="3">
        <v>183</v>
      </c>
      <c r="D18" s="13" t="s">
        <v>51</v>
      </c>
      <c r="E18" s="14">
        <v>102</v>
      </c>
      <c r="F18" s="14">
        <v>167</v>
      </c>
      <c r="G18" s="14">
        <v>323</v>
      </c>
      <c r="H18" s="14">
        <v>374</v>
      </c>
      <c r="I18" s="14">
        <v>203</v>
      </c>
      <c r="J18" s="14">
        <v>147</v>
      </c>
      <c r="K18" s="11">
        <f t="shared" si="0"/>
        <v>1316</v>
      </c>
      <c r="L18" s="11">
        <f t="shared" si="1"/>
        <v>724</v>
      </c>
    </row>
    <row r="19" spans="2:12" x14ac:dyDescent="0.35">
      <c r="B19" s="15" t="str">
        <f t="shared" si="2"/>
        <v>2023</v>
      </c>
      <c r="C19" s="3">
        <v>185</v>
      </c>
      <c r="D19" s="13" t="s">
        <v>95</v>
      </c>
      <c r="E19" s="14">
        <v>117</v>
      </c>
      <c r="F19" s="14">
        <v>355</v>
      </c>
      <c r="G19" s="14">
        <v>589</v>
      </c>
      <c r="H19" s="14">
        <v>477</v>
      </c>
      <c r="I19" s="14">
        <v>532</v>
      </c>
      <c r="J19" s="14">
        <v>616</v>
      </c>
      <c r="K19" s="11">
        <f t="shared" si="0"/>
        <v>2686</v>
      </c>
      <c r="L19" s="11">
        <f t="shared" si="1"/>
        <v>1625</v>
      </c>
    </row>
    <row r="20" spans="2:12" x14ac:dyDescent="0.35">
      <c r="B20" s="15" t="str">
        <f t="shared" si="2"/>
        <v>2023</v>
      </c>
      <c r="C20" s="3">
        <v>187</v>
      </c>
      <c r="D20" s="13" t="s">
        <v>96</v>
      </c>
      <c r="E20" s="14">
        <v>124</v>
      </c>
      <c r="F20" s="14">
        <v>193</v>
      </c>
      <c r="G20" s="14">
        <v>385</v>
      </c>
      <c r="H20" s="14">
        <v>311</v>
      </c>
      <c r="I20" s="14">
        <v>295</v>
      </c>
      <c r="J20" s="14">
        <v>259</v>
      </c>
      <c r="K20" s="11">
        <f t="shared" si="0"/>
        <v>1567</v>
      </c>
      <c r="L20" s="11">
        <f t="shared" si="1"/>
        <v>865</v>
      </c>
    </row>
    <row r="21" spans="2:12" x14ac:dyDescent="0.35">
      <c r="B21" s="15" t="str">
        <f t="shared" si="2"/>
        <v>2023</v>
      </c>
      <c r="C21" s="3">
        <v>190</v>
      </c>
      <c r="D21" s="13" t="s">
        <v>28</v>
      </c>
      <c r="E21" s="14">
        <v>133</v>
      </c>
      <c r="F21" s="14">
        <v>279</v>
      </c>
      <c r="G21" s="14">
        <v>479</v>
      </c>
      <c r="H21" s="14">
        <v>768</v>
      </c>
      <c r="I21" s="14">
        <v>863</v>
      </c>
      <c r="J21" s="14">
        <v>1058</v>
      </c>
      <c r="K21" s="11">
        <f t="shared" si="0"/>
        <v>3580</v>
      </c>
      <c r="L21" s="11">
        <f t="shared" si="1"/>
        <v>2689</v>
      </c>
    </row>
    <row r="22" spans="2:12" x14ac:dyDescent="0.35">
      <c r="B22" s="15" t="str">
        <f t="shared" si="2"/>
        <v>2023</v>
      </c>
      <c r="C22" s="3">
        <v>201</v>
      </c>
      <c r="D22" s="13" t="s">
        <v>6</v>
      </c>
      <c r="E22" s="14">
        <v>33</v>
      </c>
      <c r="F22" s="14">
        <v>164</v>
      </c>
      <c r="G22" s="14">
        <v>347</v>
      </c>
      <c r="H22" s="14">
        <v>384</v>
      </c>
      <c r="I22" s="14">
        <v>352</v>
      </c>
      <c r="J22" s="14">
        <v>377</v>
      </c>
      <c r="K22" s="11">
        <f t="shared" si="0"/>
        <v>1657</v>
      </c>
      <c r="L22" s="11">
        <f t="shared" si="1"/>
        <v>1113</v>
      </c>
    </row>
    <row r="23" spans="2:12" x14ac:dyDescent="0.35">
      <c r="B23" s="15" t="str">
        <f t="shared" si="2"/>
        <v>2023</v>
      </c>
      <c r="C23" s="3">
        <v>210</v>
      </c>
      <c r="D23" s="13" t="s">
        <v>23</v>
      </c>
      <c r="E23" s="14">
        <v>61</v>
      </c>
      <c r="F23" s="14">
        <v>294</v>
      </c>
      <c r="G23" s="14">
        <v>512</v>
      </c>
      <c r="H23" s="14">
        <v>659</v>
      </c>
      <c r="I23" s="14">
        <v>506</v>
      </c>
      <c r="J23" s="14">
        <v>571</v>
      </c>
      <c r="K23" s="11">
        <f t="shared" si="0"/>
        <v>2603</v>
      </c>
      <c r="L23" s="11">
        <f t="shared" si="1"/>
        <v>1736</v>
      </c>
    </row>
    <row r="24" spans="2:12" x14ac:dyDescent="0.35">
      <c r="B24" s="15" t="str">
        <f t="shared" si="2"/>
        <v>2023</v>
      </c>
      <c r="C24" s="3">
        <v>217</v>
      </c>
      <c r="D24" s="13" t="s">
        <v>39</v>
      </c>
      <c r="E24" s="14">
        <v>182</v>
      </c>
      <c r="F24" s="14">
        <v>463</v>
      </c>
      <c r="G24" s="14">
        <v>978</v>
      </c>
      <c r="H24" s="14">
        <v>1068</v>
      </c>
      <c r="I24" s="14">
        <v>1323</v>
      </c>
      <c r="J24" s="14">
        <v>1187</v>
      </c>
      <c r="K24" s="11">
        <f t="shared" si="0"/>
        <v>5201</v>
      </c>
      <c r="L24" s="11">
        <f t="shared" si="1"/>
        <v>3578</v>
      </c>
    </row>
    <row r="25" spans="2:12" x14ac:dyDescent="0.35">
      <c r="B25" s="15" t="str">
        <f t="shared" si="2"/>
        <v>2023</v>
      </c>
      <c r="C25" s="3">
        <v>219</v>
      </c>
      <c r="D25" s="13" t="s">
        <v>42</v>
      </c>
      <c r="E25" s="14">
        <v>81</v>
      </c>
      <c r="F25" s="14">
        <v>220</v>
      </c>
      <c r="G25" s="14">
        <v>491</v>
      </c>
      <c r="H25" s="14">
        <v>443</v>
      </c>
      <c r="I25" s="14">
        <v>640</v>
      </c>
      <c r="J25" s="14">
        <v>414</v>
      </c>
      <c r="K25" s="11">
        <f t="shared" si="0"/>
        <v>2289</v>
      </c>
      <c r="L25" s="11">
        <f t="shared" si="1"/>
        <v>1497</v>
      </c>
    </row>
    <row r="26" spans="2:12" x14ac:dyDescent="0.35">
      <c r="B26" s="15" t="str">
        <f t="shared" si="2"/>
        <v>2023</v>
      </c>
      <c r="C26" s="3">
        <v>223</v>
      </c>
      <c r="D26" s="13" t="s">
        <v>49</v>
      </c>
      <c r="E26" s="14">
        <v>42</v>
      </c>
      <c r="F26" s="14">
        <v>165</v>
      </c>
      <c r="G26" s="14">
        <v>233</v>
      </c>
      <c r="H26" s="14">
        <v>475</v>
      </c>
      <c r="I26" s="14">
        <v>433</v>
      </c>
      <c r="J26" s="14">
        <v>782</v>
      </c>
      <c r="K26" s="11">
        <f t="shared" si="0"/>
        <v>2130</v>
      </c>
      <c r="L26" s="11">
        <f t="shared" si="1"/>
        <v>1690</v>
      </c>
    </row>
    <row r="27" spans="2:12" x14ac:dyDescent="0.35">
      <c r="B27" s="15" t="str">
        <f t="shared" si="2"/>
        <v>2023</v>
      </c>
      <c r="C27" s="3">
        <v>230</v>
      </c>
      <c r="D27" s="13" t="s">
        <v>79</v>
      </c>
      <c r="E27" s="14">
        <v>181</v>
      </c>
      <c r="F27" s="14">
        <v>255</v>
      </c>
      <c r="G27" s="14">
        <v>783</v>
      </c>
      <c r="H27" s="14">
        <v>1010</v>
      </c>
      <c r="I27" s="14">
        <v>1047</v>
      </c>
      <c r="J27" s="14">
        <v>1843</v>
      </c>
      <c r="K27" s="11">
        <f t="shared" si="0"/>
        <v>5119</v>
      </c>
      <c r="L27" s="11">
        <f t="shared" si="1"/>
        <v>3900</v>
      </c>
    </row>
    <row r="28" spans="2:12" x14ac:dyDescent="0.35">
      <c r="B28" s="15" t="str">
        <f t="shared" si="2"/>
        <v>2023</v>
      </c>
      <c r="C28" s="3">
        <v>240</v>
      </c>
      <c r="D28" s="13" t="s">
        <v>16</v>
      </c>
      <c r="E28" s="14">
        <v>295</v>
      </c>
      <c r="F28" s="14">
        <v>277</v>
      </c>
      <c r="G28" s="14">
        <v>513</v>
      </c>
      <c r="H28" s="14">
        <v>634</v>
      </c>
      <c r="I28" s="14">
        <v>483</v>
      </c>
      <c r="J28" s="14">
        <v>446</v>
      </c>
      <c r="K28" s="11">
        <f t="shared" si="0"/>
        <v>2648</v>
      </c>
      <c r="L28" s="11">
        <f t="shared" si="1"/>
        <v>1563</v>
      </c>
    </row>
    <row r="29" spans="2:12" x14ac:dyDescent="0.35">
      <c r="B29" s="15" t="str">
        <f t="shared" si="2"/>
        <v>2023</v>
      </c>
      <c r="C29" s="3">
        <v>250</v>
      </c>
      <c r="D29" s="13" t="s">
        <v>27</v>
      </c>
      <c r="E29" s="14">
        <v>187</v>
      </c>
      <c r="F29" s="14">
        <v>304</v>
      </c>
      <c r="G29" s="14">
        <v>705</v>
      </c>
      <c r="H29" s="14">
        <v>912</v>
      </c>
      <c r="I29" s="14">
        <v>773</v>
      </c>
      <c r="J29" s="14">
        <v>642</v>
      </c>
      <c r="K29" s="11">
        <f t="shared" si="0"/>
        <v>3523</v>
      </c>
      <c r="L29" s="11">
        <f t="shared" si="1"/>
        <v>2327</v>
      </c>
    </row>
    <row r="30" spans="2:12" x14ac:dyDescent="0.35">
      <c r="B30" s="15" t="str">
        <f t="shared" si="2"/>
        <v>2023</v>
      </c>
      <c r="C30" s="3">
        <v>253</v>
      </c>
      <c r="D30" s="13" t="s">
        <v>33</v>
      </c>
      <c r="E30" s="14">
        <v>222</v>
      </c>
      <c r="F30" s="14">
        <v>441</v>
      </c>
      <c r="G30" s="14">
        <v>950</v>
      </c>
      <c r="H30" s="14">
        <v>1037</v>
      </c>
      <c r="I30" s="14">
        <v>989</v>
      </c>
      <c r="J30" s="14">
        <v>686</v>
      </c>
      <c r="K30" s="11">
        <f t="shared" si="0"/>
        <v>4325</v>
      </c>
      <c r="L30" s="11">
        <f t="shared" si="1"/>
        <v>2712</v>
      </c>
    </row>
    <row r="31" spans="2:12" x14ac:dyDescent="0.35">
      <c r="B31" s="15" t="str">
        <f t="shared" si="2"/>
        <v>2023</v>
      </c>
      <c r="C31" s="3">
        <v>259</v>
      </c>
      <c r="D31" s="13" t="s">
        <v>57</v>
      </c>
      <c r="E31" s="14">
        <v>244</v>
      </c>
      <c r="F31" s="14">
        <v>463</v>
      </c>
      <c r="G31" s="14">
        <v>1022</v>
      </c>
      <c r="H31" s="14">
        <v>1363</v>
      </c>
      <c r="I31" s="14">
        <v>1139</v>
      </c>
      <c r="J31" s="14">
        <v>1360</v>
      </c>
      <c r="K31" s="11">
        <f t="shared" si="0"/>
        <v>5591</v>
      </c>
      <c r="L31" s="11">
        <f t="shared" si="1"/>
        <v>3862</v>
      </c>
    </row>
    <row r="32" spans="2:12" x14ac:dyDescent="0.35">
      <c r="B32" s="15" t="str">
        <f t="shared" si="2"/>
        <v>2023</v>
      </c>
      <c r="C32" s="3">
        <v>260</v>
      </c>
      <c r="D32" s="13" t="s">
        <v>37</v>
      </c>
      <c r="E32" s="14">
        <v>194</v>
      </c>
      <c r="F32" s="14">
        <v>233</v>
      </c>
      <c r="G32" s="14">
        <v>552</v>
      </c>
      <c r="H32" s="14">
        <v>611</v>
      </c>
      <c r="I32" s="14">
        <v>674</v>
      </c>
      <c r="J32" s="14">
        <v>562</v>
      </c>
      <c r="K32" s="11">
        <f t="shared" si="0"/>
        <v>2826</v>
      </c>
      <c r="L32" s="11">
        <f t="shared" si="1"/>
        <v>1847</v>
      </c>
    </row>
    <row r="33" spans="2:12" x14ac:dyDescent="0.35">
      <c r="B33" s="15" t="str">
        <f t="shared" si="2"/>
        <v>2023</v>
      </c>
      <c r="C33" s="3">
        <v>265</v>
      </c>
      <c r="D33" s="13" t="s">
        <v>78</v>
      </c>
      <c r="E33" s="14">
        <v>289</v>
      </c>
      <c r="F33" s="14">
        <v>587</v>
      </c>
      <c r="G33" s="14">
        <v>1131</v>
      </c>
      <c r="H33" s="14">
        <v>1249</v>
      </c>
      <c r="I33" s="14">
        <v>1510</v>
      </c>
      <c r="J33" s="14">
        <v>1558</v>
      </c>
      <c r="K33" s="11">
        <f t="shared" si="0"/>
        <v>6324</v>
      </c>
      <c r="L33" s="11">
        <f t="shared" si="1"/>
        <v>4317</v>
      </c>
    </row>
    <row r="34" spans="2:12" x14ac:dyDescent="0.35">
      <c r="B34" s="15" t="str">
        <f t="shared" si="2"/>
        <v>2023</v>
      </c>
      <c r="C34" s="3">
        <v>269</v>
      </c>
      <c r="D34" s="13" t="s">
        <v>86</v>
      </c>
      <c r="E34" s="14">
        <v>86</v>
      </c>
      <c r="F34" s="14">
        <v>252</v>
      </c>
      <c r="G34" s="14">
        <v>231</v>
      </c>
      <c r="H34" s="14">
        <v>327</v>
      </c>
      <c r="I34" s="14">
        <v>211</v>
      </c>
      <c r="J34" s="14">
        <v>225</v>
      </c>
      <c r="K34" s="11">
        <f t="shared" si="0"/>
        <v>1332</v>
      </c>
      <c r="L34" s="11">
        <f t="shared" si="1"/>
        <v>763</v>
      </c>
    </row>
    <row r="35" spans="2:12" x14ac:dyDescent="0.35">
      <c r="B35" s="15" t="str">
        <f t="shared" si="2"/>
        <v>2023</v>
      </c>
      <c r="C35" s="3">
        <v>270</v>
      </c>
      <c r="D35" s="13" t="s">
        <v>34</v>
      </c>
      <c r="E35" s="14">
        <v>79</v>
      </c>
      <c r="F35" s="14">
        <v>198</v>
      </c>
      <c r="G35" s="14">
        <v>451</v>
      </c>
      <c r="H35" s="14">
        <v>597</v>
      </c>
      <c r="I35" s="14">
        <v>519</v>
      </c>
      <c r="J35" s="14">
        <v>567</v>
      </c>
      <c r="K35" s="11">
        <f t="shared" si="0"/>
        <v>2411</v>
      </c>
      <c r="L35" s="11">
        <f t="shared" si="1"/>
        <v>1683</v>
      </c>
    </row>
    <row r="36" spans="2:12" x14ac:dyDescent="0.35">
      <c r="B36" s="15" t="str">
        <f t="shared" si="2"/>
        <v>2023</v>
      </c>
      <c r="C36" s="3">
        <v>306</v>
      </c>
      <c r="D36" s="13" t="s">
        <v>73</v>
      </c>
      <c r="E36" s="14">
        <v>89</v>
      </c>
      <c r="F36" s="14">
        <v>287</v>
      </c>
      <c r="G36" s="14">
        <v>513</v>
      </c>
      <c r="H36" s="14">
        <v>475</v>
      </c>
      <c r="I36" s="14">
        <v>542</v>
      </c>
      <c r="J36" s="14">
        <v>453</v>
      </c>
      <c r="K36" s="11">
        <f t="shared" si="0"/>
        <v>2359</v>
      </c>
      <c r="L36" s="11">
        <f t="shared" si="1"/>
        <v>1470</v>
      </c>
    </row>
    <row r="37" spans="2:12" x14ac:dyDescent="0.35">
      <c r="B37" s="15" t="str">
        <f t="shared" si="2"/>
        <v>2023</v>
      </c>
      <c r="C37" s="3">
        <v>316</v>
      </c>
      <c r="D37" s="13" t="s">
        <v>44</v>
      </c>
      <c r="E37" s="14">
        <v>343</v>
      </c>
      <c r="F37" s="14">
        <v>820</v>
      </c>
      <c r="G37" s="14">
        <v>1037</v>
      </c>
      <c r="H37" s="14">
        <v>1435</v>
      </c>
      <c r="I37" s="14">
        <v>1268</v>
      </c>
      <c r="J37" s="14">
        <v>1615</v>
      </c>
      <c r="K37" s="11">
        <f t="shared" si="0"/>
        <v>6518</v>
      </c>
      <c r="L37" s="11">
        <f t="shared" si="1"/>
        <v>4318</v>
      </c>
    </row>
    <row r="38" spans="2:12" x14ac:dyDescent="0.35">
      <c r="B38" s="15" t="str">
        <f t="shared" si="2"/>
        <v>2023</v>
      </c>
      <c r="C38" s="3">
        <v>320</v>
      </c>
      <c r="D38" s="13" t="s">
        <v>21</v>
      </c>
      <c r="E38" s="14">
        <v>113</v>
      </c>
      <c r="F38" s="14">
        <v>216</v>
      </c>
      <c r="G38" s="14">
        <v>375</v>
      </c>
      <c r="H38" s="14">
        <v>481</v>
      </c>
      <c r="I38" s="14">
        <v>518</v>
      </c>
      <c r="J38" s="14">
        <v>612</v>
      </c>
      <c r="K38" s="11">
        <f t="shared" si="0"/>
        <v>2315</v>
      </c>
      <c r="L38" s="11">
        <f t="shared" si="1"/>
        <v>1611</v>
      </c>
    </row>
    <row r="39" spans="2:12" x14ac:dyDescent="0.35">
      <c r="B39" s="15" t="str">
        <f t="shared" si="2"/>
        <v>2023</v>
      </c>
      <c r="C39" s="3">
        <v>326</v>
      </c>
      <c r="D39" s="13" t="s">
        <v>53</v>
      </c>
      <c r="E39" s="14">
        <v>164</v>
      </c>
      <c r="F39" s="14">
        <v>414</v>
      </c>
      <c r="G39" s="14">
        <v>955</v>
      </c>
      <c r="H39" s="14">
        <v>876</v>
      </c>
      <c r="I39" s="14">
        <v>768</v>
      </c>
      <c r="J39" s="14">
        <v>970</v>
      </c>
      <c r="K39" s="11">
        <f t="shared" si="0"/>
        <v>4147</v>
      </c>
      <c r="L39" s="11">
        <f t="shared" si="1"/>
        <v>2614</v>
      </c>
    </row>
    <row r="40" spans="2:12" x14ac:dyDescent="0.35">
      <c r="B40" s="15" t="str">
        <f t="shared" si="2"/>
        <v>2023</v>
      </c>
      <c r="C40" s="3">
        <v>329</v>
      </c>
      <c r="D40" s="13" t="s">
        <v>77</v>
      </c>
      <c r="E40" s="14">
        <v>81</v>
      </c>
      <c r="F40" s="14">
        <v>216</v>
      </c>
      <c r="G40" s="14">
        <v>350</v>
      </c>
      <c r="H40" s="14">
        <v>476</v>
      </c>
      <c r="I40" s="14">
        <v>456</v>
      </c>
      <c r="J40" s="14">
        <v>404</v>
      </c>
      <c r="K40" s="11">
        <f t="shared" si="0"/>
        <v>1983</v>
      </c>
      <c r="L40" s="11">
        <f t="shared" si="1"/>
        <v>1336</v>
      </c>
    </row>
    <row r="41" spans="2:12" x14ac:dyDescent="0.35">
      <c r="B41" s="15" t="str">
        <f t="shared" si="2"/>
        <v>2023</v>
      </c>
      <c r="C41" s="3">
        <v>330</v>
      </c>
      <c r="D41" s="13" t="s">
        <v>85</v>
      </c>
      <c r="E41" s="14">
        <v>379</v>
      </c>
      <c r="F41" s="14">
        <v>944</v>
      </c>
      <c r="G41" s="14">
        <v>1847</v>
      </c>
      <c r="H41" s="14">
        <v>1747</v>
      </c>
      <c r="I41" s="14">
        <v>1926</v>
      </c>
      <c r="J41" s="14">
        <v>2147</v>
      </c>
      <c r="K41" s="11">
        <f t="shared" si="0"/>
        <v>8990</v>
      </c>
      <c r="L41" s="11">
        <f t="shared" si="1"/>
        <v>5820</v>
      </c>
    </row>
    <row r="42" spans="2:12" x14ac:dyDescent="0.35">
      <c r="B42" s="15" t="str">
        <f t="shared" si="2"/>
        <v>2023</v>
      </c>
      <c r="C42" s="3">
        <v>336</v>
      </c>
      <c r="D42" s="13" t="s">
        <v>88</v>
      </c>
      <c r="E42" s="14">
        <v>101</v>
      </c>
      <c r="F42" s="14">
        <v>300</v>
      </c>
      <c r="G42" s="14">
        <v>449</v>
      </c>
      <c r="H42" s="14">
        <v>406</v>
      </c>
      <c r="I42" s="14">
        <v>445</v>
      </c>
      <c r="J42" s="14">
        <v>593</v>
      </c>
      <c r="K42" s="11">
        <f t="shared" si="0"/>
        <v>2294</v>
      </c>
      <c r="L42" s="11">
        <f t="shared" si="1"/>
        <v>1444</v>
      </c>
    </row>
    <row r="43" spans="2:12" x14ac:dyDescent="0.35">
      <c r="B43" s="15" t="str">
        <f t="shared" si="2"/>
        <v>2023</v>
      </c>
      <c r="C43" s="3">
        <v>340</v>
      </c>
      <c r="D43" s="13" t="s">
        <v>87</v>
      </c>
      <c r="E43" s="14">
        <v>161</v>
      </c>
      <c r="F43" s="14">
        <v>265</v>
      </c>
      <c r="G43" s="14">
        <v>447</v>
      </c>
      <c r="H43" s="14">
        <v>554</v>
      </c>
      <c r="I43" s="14">
        <v>484</v>
      </c>
      <c r="J43" s="14">
        <v>536</v>
      </c>
      <c r="K43" s="11">
        <f t="shared" si="0"/>
        <v>2447</v>
      </c>
      <c r="L43" s="11">
        <f t="shared" si="1"/>
        <v>1574</v>
      </c>
    </row>
    <row r="44" spans="2:12" x14ac:dyDescent="0.35">
      <c r="B44" s="15" t="str">
        <f t="shared" si="2"/>
        <v>2023</v>
      </c>
      <c r="C44" s="3">
        <v>350</v>
      </c>
      <c r="D44" s="13" t="s">
        <v>59</v>
      </c>
      <c r="E44" s="14">
        <v>75</v>
      </c>
      <c r="F44" s="14">
        <v>290</v>
      </c>
      <c r="G44" s="14">
        <v>345</v>
      </c>
      <c r="H44" s="14">
        <v>446</v>
      </c>
      <c r="I44" s="14">
        <v>463</v>
      </c>
      <c r="J44" s="14">
        <v>412</v>
      </c>
      <c r="K44" s="11">
        <f t="shared" si="0"/>
        <v>2031</v>
      </c>
      <c r="L44" s="11">
        <f t="shared" si="1"/>
        <v>1321</v>
      </c>
    </row>
    <row r="45" spans="2:12" x14ac:dyDescent="0.35">
      <c r="B45" s="15" t="str">
        <f t="shared" si="2"/>
        <v>2023</v>
      </c>
      <c r="C45" s="3">
        <v>360</v>
      </c>
      <c r="D45" s="13" t="s">
        <v>61</v>
      </c>
      <c r="E45" s="14">
        <v>111</v>
      </c>
      <c r="F45" s="14">
        <v>345</v>
      </c>
      <c r="G45" s="14">
        <v>544</v>
      </c>
      <c r="H45" s="14">
        <v>746</v>
      </c>
      <c r="I45" s="14">
        <v>652</v>
      </c>
      <c r="J45" s="14">
        <v>842</v>
      </c>
      <c r="K45" s="11">
        <f t="shared" si="0"/>
        <v>3240</v>
      </c>
      <c r="L45" s="11">
        <f t="shared" si="1"/>
        <v>2240</v>
      </c>
    </row>
    <row r="46" spans="2:12" x14ac:dyDescent="0.35">
      <c r="B46" s="15" t="str">
        <f t="shared" si="2"/>
        <v>2023</v>
      </c>
      <c r="C46" s="3">
        <v>370</v>
      </c>
      <c r="D46" s="13" t="s">
        <v>70</v>
      </c>
      <c r="E46" s="14">
        <v>344</v>
      </c>
      <c r="F46" s="14">
        <v>771</v>
      </c>
      <c r="G46" s="14">
        <v>1264</v>
      </c>
      <c r="H46" s="14">
        <v>1394</v>
      </c>
      <c r="I46" s="14">
        <v>1220</v>
      </c>
      <c r="J46" s="14">
        <v>1339</v>
      </c>
      <c r="K46" s="11">
        <f t="shared" si="0"/>
        <v>6332</v>
      </c>
      <c r="L46" s="11">
        <f t="shared" si="1"/>
        <v>3953</v>
      </c>
    </row>
    <row r="47" spans="2:12" x14ac:dyDescent="0.35">
      <c r="B47" s="15" t="str">
        <f t="shared" si="2"/>
        <v>2023</v>
      </c>
      <c r="C47" s="3">
        <v>376</v>
      </c>
      <c r="D47" s="13" t="s">
        <v>35</v>
      </c>
      <c r="E47" s="14">
        <v>299</v>
      </c>
      <c r="F47" s="14">
        <v>454</v>
      </c>
      <c r="G47" s="14">
        <v>905</v>
      </c>
      <c r="H47" s="14">
        <v>1086</v>
      </c>
      <c r="I47" s="14">
        <v>978</v>
      </c>
      <c r="J47" s="14">
        <v>1039</v>
      </c>
      <c r="K47" s="11">
        <f t="shared" si="0"/>
        <v>4761</v>
      </c>
      <c r="L47" s="11">
        <f t="shared" si="1"/>
        <v>3103</v>
      </c>
    </row>
    <row r="48" spans="2:12" x14ac:dyDescent="0.35">
      <c r="B48" s="15" t="str">
        <f t="shared" si="2"/>
        <v>2023</v>
      </c>
      <c r="C48" s="3">
        <v>390</v>
      </c>
      <c r="D48" s="13" t="s">
        <v>102</v>
      </c>
      <c r="E48" s="14">
        <v>140</v>
      </c>
      <c r="F48" s="14">
        <v>310</v>
      </c>
      <c r="G48" s="14">
        <v>569</v>
      </c>
      <c r="H48" s="14">
        <v>524</v>
      </c>
      <c r="I48" s="14">
        <v>559</v>
      </c>
      <c r="J48" s="14">
        <v>622</v>
      </c>
      <c r="K48" s="11">
        <f t="shared" si="0"/>
        <v>2724</v>
      </c>
      <c r="L48" s="11">
        <f t="shared" si="1"/>
        <v>1705</v>
      </c>
    </row>
    <row r="49" spans="2:12" x14ac:dyDescent="0.35">
      <c r="B49" s="15" t="str">
        <f t="shared" si="2"/>
        <v>2023</v>
      </c>
      <c r="C49" s="3">
        <v>400</v>
      </c>
      <c r="D49" s="13" t="s">
        <v>11</v>
      </c>
      <c r="E49" s="14">
        <v>110</v>
      </c>
      <c r="F49" s="14">
        <v>314</v>
      </c>
      <c r="G49" s="14">
        <v>460</v>
      </c>
      <c r="H49" s="14">
        <v>485</v>
      </c>
      <c r="I49" s="14">
        <v>563</v>
      </c>
      <c r="J49" s="14">
        <v>591</v>
      </c>
      <c r="K49" s="11">
        <f t="shared" si="0"/>
        <v>2523</v>
      </c>
      <c r="L49" s="11">
        <f t="shared" si="1"/>
        <v>1639</v>
      </c>
    </row>
    <row r="50" spans="2:12" x14ac:dyDescent="0.35">
      <c r="B50" s="15" t="str">
        <f t="shared" si="2"/>
        <v>2023</v>
      </c>
      <c r="C50" s="3">
        <v>410</v>
      </c>
      <c r="D50" s="13" t="s">
        <v>65</v>
      </c>
      <c r="E50" s="14">
        <v>117</v>
      </c>
      <c r="F50" s="14">
        <v>192</v>
      </c>
      <c r="G50" s="14">
        <v>422</v>
      </c>
      <c r="H50" s="14">
        <v>501</v>
      </c>
      <c r="I50" s="14">
        <v>626</v>
      </c>
      <c r="J50" s="14">
        <v>573</v>
      </c>
      <c r="K50" s="11">
        <f t="shared" si="0"/>
        <v>2431</v>
      </c>
      <c r="L50" s="11">
        <f t="shared" si="1"/>
        <v>1700</v>
      </c>
    </row>
    <row r="51" spans="2:12" x14ac:dyDescent="0.35">
      <c r="B51" s="15" t="str">
        <f t="shared" si="2"/>
        <v>2023</v>
      </c>
      <c r="C51" s="3">
        <v>420</v>
      </c>
      <c r="D51" s="13" t="s">
        <v>7</v>
      </c>
      <c r="E51" s="14">
        <v>157</v>
      </c>
      <c r="F51" s="14">
        <v>234</v>
      </c>
      <c r="G51" s="14">
        <v>314</v>
      </c>
      <c r="H51" s="14">
        <v>370</v>
      </c>
      <c r="I51" s="14">
        <v>422</v>
      </c>
      <c r="J51" s="14">
        <v>479</v>
      </c>
      <c r="K51" s="11">
        <f t="shared" si="0"/>
        <v>1976</v>
      </c>
      <c r="L51" s="11">
        <f t="shared" si="1"/>
        <v>1271</v>
      </c>
    </row>
    <row r="52" spans="2:12" x14ac:dyDescent="0.35">
      <c r="B52" s="15" t="str">
        <f t="shared" si="2"/>
        <v>2023</v>
      </c>
      <c r="C52" s="3">
        <v>430</v>
      </c>
      <c r="D52" s="13" t="s">
        <v>29</v>
      </c>
      <c r="E52" s="14">
        <v>179</v>
      </c>
      <c r="F52" s="14">
        <v>328</v>
      </c>
      <c r="G52" s="14">
        <v>455</v>
      </c>
      <c r="H52" s="14">
        <v>626</v>
      </c>
      <c r="I52" s="14">
        <v>724</v>
      </c>
      <c r="J52" s="14">
        <v>996</v>
      </c>
      <c r="K52" s="11">
        <f t="shared" si="0"/>
        <v>3308</v>
      </c>
      <c r="L52" s="11">
        <f t="shared" si="1"/>
        <v>2346</v>
      </c>
    </row>
    <row r="53" spans="2:12" x14ac:dyDescent="0.35">
      <c r="B53" s="15" t="str">
        <f t="shared" si="2"/>
        <v>2023</v>
      </c>
      <c r="C53" s="3">
        <v>440</v>
      </c>
      <c r="D53" s="13" t="s">
        <v>54</v>
      </c>
      <c r="E53" s="14">
        <v>45</v>
      </c>
      <c r="F53" s="14">
        <v>134</v>
      </c>
      <c r="G53" s="14">
        <v>228</v>
      </c>
      <c r="H53" s="14">
        <v>353</v>
      </c>
      <c r="I53" s="14">
        <v>285</v>
      </c>
      <c r="J53" s="14">
        <v>254</v>
      </c>
      <c r="K53" s="11">
        <f t="shared" si="0"/>
        <v>1299</v>
      </c>
      <c r="L53" s="11">
        <f t="shared" si="1"/>
        <v>892</v>
      </c>
    </row>
    <row r="54" spans="2:12" x14ac:dyDescent="0.35">
      <c r="B54" s="15" t="str">
        <f t="shared" si="2"/>
        <v>2023</v>
      </c>
      <c r="C54" s="3">
        <v>450</v>
      </c>
      <c r="D54" s="13" t="s">
        <v>69</v>
      </c>
      <c r="E54" s="14">
        <v>203</v>
      </c>
      <c r="F54" s="14">
        <v>228</v>
      </c>
      <c r="G54" s="14">
        <v>703</v>
      </c>
      <c r="H54" s="14">
        <v>581</v>
      </c>
      <c r="I54" s="14">
        <v>528</v>
      </c>
      <c r="J54" s="14">
        <v>726</v>
      </c>
      <c r="K54" s="11">
        <f t="shared" si="0"/>
        <v>2969</v>
      </c>
      <c r="L54" s="11">
        <f t="shared" si="1"/>
        <v>1835</v>
      </c>
    </row>
    <row r="55" spans="2:12" x14ac:dyDescent="0.35">
      <c r="B55" s="15" t="str">
        <f t="shared" si="2"/>
        <v>2023</v>
      </c>
      <c r="C55" s="3">
        <v>461</v>
      </c>
      <c r="D55" s="13" t="s">
        <v>72</v>
      </c>
      <c r="E55" s="14">
        <v>640</v>
      </c>
      <c r="F55" s="14">
        <v>1266</v>
      </c>
      <c r="G55" s="14">
        <v>1876</v>
      </c>
      <c r="H55" s="14">
        <v>2301</v>
      </c>
      <c r="I55" s="14">
        <v>2458</v>
      </c>
      <c r="J55" s="14">
        <v>2622</v>
      </c>
      <c r="K55" s="11">
        <f t="shared" si="0"/>
        <v>11163</v>
      </c>
      <c r="L55" s="11">
        <f t="shared" si="1"/>
        <v>7381</v>
      </c>
    </row>
    <row r="56" spans="2:12" x14ac:dyDescent="0.35">
      <c r="B56" s="15" t="str">
        <f t="shared" si="2"/>
        <v>2023</v>
      </c>
      <c r="C56" s="3">
        <v>479</v>
      </c>
      <c r="D56" s="13" t="s">
        <v>90</v>
      </c>
      <c r="E56" s="14">
        <v>336</v>
      </c>
      <c r="F56" s="14">
        <v>420</v>
      </c>
      <c r="G56" s="14">
        <v>1025</v>
      </c>
      <c r="H56" s="14">
        <v>922</v>
      </c>
      <c r="I56" s="14">
        <v>928</v>
      </c>
      <c r="J56" s="14">
        <v>1304</v>
      </c>
      <c r="K56" s="11">
        <f t="shared" si="0"/>
        <v>4935</v>
      </c>
      <c r="L56" s="11">
        <f t="shared" si="1"/>
        <v>3154</v>
      </c>
    </row>
    <row r="57" spans="2:12" x14ac:dyDescent="0.35">
      <c r="B57" s="15" t="str">
        <f t="shared" si="2"/>
        <v>2023</v>
      </c>
      <c r="C57" s="3">
        <v>480</v>
      </c>
      <c r="D57" s="13" t="s">
        <v>115</v>
      </c>
      <c r="E57" s="14">
        <v>126</v>
      </c>
      <c r="F57" s="14">
        <v>242</v>
      </c>
      <c r="G57" s="14">
        <v>478</v>
      </c>
      <c r="H57" s="14">
        <v>492</v>
      </c>
      <c r="I57" s="14">
        <v>494</v>
      </c>
      <c r="J57" s="14">
        <v>525</v>
      </c>
      <c r="K57" s="11">
        <f t="shared" si="0"/>
        <v>2357</v>
      </c>
      <c r="L57" s="11">
        <f t="shared" si="1"/>
        <v>1511</v>
      </c>
    </row>
    <row r="58" spans="2:12" x14ac:dyDescent="0.35">
      <c r="B58" s="15" t="str">
        <f t="shared" si="2"/>
        <v>2023</v>
      </c>
      <c r="C58" s="3">
        <v>482</v>
      </c>
      <c r="D58" s="13" t="s">
        <v>58</v>
      </c>
      <c r="E58" s="14">
        <v>20</v>
      </c>
      <c r="F58" s="14">
        <v>102</v>
      </c>
      <c r="G58" s="14">
        <v>230</v>
      </c>
      <c r="H58" s="14">
        <v>293</v>
      </c>
      <c r="I58" s="14">
        <v>225</v>
      </c>
      <c r="J58" s="14">
        <v>272</v>
      </c>
      <c r="K58" s="11">
        <f t="shared" si="0"/>
        <v>1142</v>
      </c>
      <c r="L58" s="11">
        <f t="shared" si="1"/>
        <v>790</v>
      </c>
    </row>
    <row r="59" spans="2:12" x14ac:dyDescent="0.35">
      <c r="B59" s="15" t="str">
        <f t="shared" si="2"/>
        <v>2023</v>
      </c>
      <c r="C59" s="3">
        <v>492</v>
      </c>
      <c r="D59" s="13" t="s">
        <v>103</v>
      </c>
      <c r="E59" s="14">
        <v>35</v>
      </c>
      <c r="F59" s="14">
        <v>80</v>
      </c>
      <c r="G59" s="14">
        <v>63</v>
      </c>
      <c r="H59" s="14">
        <v>106</v>
      </c>
      <c r="I59" s="14">
        <v>194</v>
      </c>
      <c r="J59" s="14">
        <v>119</v>
      </c>
      <c r="K59" s="11">
        <f t="shared" si="0"/>
        <v>597</v>
      </c>
      <c r="L59" s="11">
        <f t="shared" si="1"/>
        <v>419</v>
      </c>
    </row>
    <row r="60" spans="2:12" x14ac:dyDescent="0.35">
      <c r="B60" s="15" t="str">
        <f t="shared" si="2"/>
        <v>2023</v>
      </c>
      <c r="C60" s="3">
        <v>510</v>
      </c>
      <c r="D60" s="13" t="s">
        <v>36</v>
      </c>
      <c r="E60" s="14">
        <v>202</v>
      </c>
      <c r="F60" s="14">
        <v>345</v>
      </c>
      <c r="G60" s="14">
        <v>497</v>
      </c>
      <c r="H60" s="14">
        <v>726</v>
      </c>
      <c r="I60" s="14">
        <v>829</v>
      </c>
      <c r="J60" s="14">
        <v>838</v>
      </c>
      <c r="K60" s="11">
        <f t="shared" si="0"/>
        <v>3437</v>
      </c>
      <c r="L60" s="11">
        <f t="shared" si="1"/>
        <v>2393</v>
      </c>
    </row>
    <row r="61" spans="2:12" x14ac:dyDescent="0.35">
      <c r="B61" s="15" t="str">
        <f t="shared" si="2"/>
        <v>2023</v>
      </c>
      <c r="C61" s="3">
        <v>530</v>
      </c>
      <c r="D61" s="13" t="s">
        <v>10</v>
      </c>
      <c r="E61" s="14">
        <v>35</v>
      </c>
      <c r="F61" s="14">
        <v>205</v>
      </c>
      <c r="G61" s="14">
        <v>305</v>
      </c>
      <c r="H61" s="14">
        <v>356</v>
      </c>
      <c r="I61" s="14">
        <v>362</v>
      </c>
      <c r="J61" s="14">
        <v>256</v>
      </c>
      <c r="K61" s="11">
        <f t="shared" si="0"/>
        <v>1519</v>
      </c>
      <c r="L61" s="11">
        <f t="shared" si="1"/>
        <v>974</v>
      </c>
    </row>
    <row r="62" spans="2:12" x14ac:dyDescent="0.35">
      <c r="B62" s="15" t="str">
        <f t="shared" si="2"/>
        <v>2023</v>
      </c>
      <c r="C62" s="3">
        <v>540</v>
      </c>
      <c r="D62" s="13" t="s">
        <v>92</v>
      </c>
      <c r="E62" s="14">
        <v>214</v>
      </c>
      <c r="F62" s="14">
        <v>451</v>
      </c>
      <c r="G62" s="14">
        <v>891</v>
      </c>
      <c r="H62" s="14">
        <v>1187</v>
      </c>
      <c r="I62" s="14">
        <v>1421</v>
      </c>
      <c r="J62" s="14">
        <v>1324</v>
      </c>
      <c r="K62" s="11">
        <f t="shared" si="0"/>
        <v>5488</v>
      </c>
      <c r="L62" s="11">
        <f t="shared" si="1"/>
        <v>3932</v>
      </c>
    </row>
    <row r="63" spans="2:12" x14ac:dyDescent="0.35">
      <c r="B63" s="15" t="str">
        <f t="shared" si="2"/>
        <v>2023</v>
      </c>
      <c r="C63" s="3">
        <v>550</v>
      </c>
      <c r="D63" s="13" t="s">
        <v>94</v>
      </c>
      <c r="E63" s="14">
        <v>126</v>
      </c>
      <c r="F63" s="14">
        <v>249</v>
      </c>
      <c r="G63" s="14">
        <v>410</v>
      </c>
      <c r="H63" s="14">
        <v>536</v>
      </c>
      <c r="I63" s="14">
        <v>558</v>
      </c>
      <c r="J63" s="14">
        <v>592</v>
      </c>
      <c r="K63" s="11">
        <f t="shared" si="0"/>
        <v>2471</v>
      </c>
      <c r="L63" s="11">
        <f t="shared" si="1"/>
        <v>1686</v>
      </c>
    </row>
    <row r="64" spans="2:12" x14ac:dyDescent="0.35">
      <c r="B64" s="15" t="str">
        <f t="shared" si="2"/>
        <v>2023</v>
      </c>
      <c r="C64" s="3">
        <v>561</v>
      </c>
      <c r="D64" s="13" t="s">
        <v>17</v>
      </c>
      <c r="E64" s="14">
        <v>570</v>
      </c>
      <c r="F64" s="14">
        <v>1074</v>
      </c>
      <c r="G64" s="14">
        <v>1526</v>
      </c>
      <c r="H64" s="14">
        <v>1723</v>
      </c>
      <c r="I64" s="14">
        <v>2115</v>
      </c>
      <c r="J64" s="14">
        <v>2092</v>
      </c>
      <c r="K64" s="11">
        <f t="shared" si="0"/>
        <v>9100</v>
      </c>
      <c r="L64" s="11">
        <f t="shared" si="1"/>
        <v>5930</v>
      </c>
    </row>
    <row r="65" spans="2:12" x14ac:dyDescent="0.35">
      <c r="B65" s="15" t="str">
        <f t="shared" si="2"/>
        <v>2023</v>
      </c>
      <c r="C65" s="3">
        <v>563</v>
      </c>
      <c r="D65" s="13" t="s">
        <v>18</v>
      </c>
      <c r="E65" s="14">
        <v>5</v>
      </c>
      <c r="F65" s="14">
        <v>56</v>
      </c>
      <c r="G65" s="14">
        <v>48</v>
      </c>
      <c r="H65" s="14">
        <v>67</v>
      </c>
      <c r="I65" s="14">
        <v>42</v>
      </c>
      <c r="J65" s="14">
        <v>51</v>
      </c>
      <c r="K65" s="11">
        <f t="shared" si="0"/>
        <v>269</v>
      </c>
      <c r="L65" s="11">
        <f t="shared" si="1"/>
        <v>160</v>
      </c>
    </row>
    <row r="66" spans="2:12" x14ac:dyDescent="0.35">
      <c r="B66" s="15" t="str">
        <f t="shared" si="2"/>
        <v>2023</v>
      </c>
      <c r="C66" s="3">
        <v>573</v>
      </c>
      <c r="D66" s="13" t="s">
        <v>97</v>
      </c>
      <c r="E66" s="14">
        <v>143</v>
      </c>
      <c r="F66" s="14">
        <v>226</v>
      </c>
      <c r="G66" s="14">
        <v>361</v>
      </c>
      <c r="H66" s="14">
        <v>505</v>
      </c>
      <c r="I66" s="14">
        <v>759</v>
      </c>
      <c r="J66" s="14">
        <v>772</v>
      </c>
      <c r="K66" s="11">
        <f t="shared" si="0"/>
        <v>2766</v>
      </c>
      <c r="L66" s="11">
        <f t="shared" si="1"/>
        <v>2036</v>
      </c>
    </row>
    <row r="67" spans="2:12" x14ac:dyDescent="0.35">
      <c r="B67" s="15" t="str">
        <f t="shared" si="2"/>
        <v>2023</v>
      </c>
      <c r="C67" s="3">
        <v>575</v>
      </c>
      <c r="D67" s="13" t="s">
        <v>98</v>
      </c>
      <c r="E67" s="14">
        <v>102</v>
      </c>
      <c r="F67" s="14">
        <v>262</v>
      </c>
      <c r="G67" s="14">
        <v>323</v>
      </c>
      <c r="H67" s="14">
        <v>430</v>
      </c>
      <c r="I67" s="14">
        <v>507</v>
      </c>
      <c r="J67" s="14">
        <v>637</v>
      </c>
      <c r="K67" s="11">
        <f t="shared" si="0"/>
        <v>2261</v>
      </c>
      <c r="L67" s="11">
        <f t="shared" si="1"/>
        <v>1574</v>
      </c>
    </row>
    <row r="68" spans="2:12" x14ac:dyDescent="0.35">
      <c r="B68" s="15" t="str">
        <f t="shared" si="2"/>
        <v>2023</v>
      </c>
      <c r="C68" s="3">
        <v>580</v>
      </c>
      <c r="D68" s="13" t="s">
        <v>104</v>
      </c>
      <c r="E68" s="14">
        <v>193</v>
      </c>
      <c r="F68" s="14">
        <v>383</v>
      </c>
      <c r="G68" s="14">
        <v>606</v>
      </c>
      <c r="H68" s="14">
        <v>940</v>
      </c>
      <c r="I68" s="14">
        <v>863</v>
      </c>
      <c r="J68" s="14">
        <v>841</v>
      </c>
      <c r="K68" s="11">
        <f t="shared" si="0"/>
        <v>3826</v>
      </c>
      <c r="L68" s="11">
        <f t="shared" si="1"/>
        <v>2644</v>
      </c>
    </row>
    <row r="69" spans="2:12" x14ac:dyDescent="0.35">
      <c r="B69" s="15" t="str">
        <f t="shared" si="2"/>
        <v>2023</v>
      </c>
      <c r="C69" s="3">
        <v>607</v>
      </c>
      <c r="D69" s="13" t="s">
        <v>24</v>
      </c>
      <c r="E69" s="14">
        <v>164</v>
      </c>
      <c r="F69" s="14">
        <v>441</v>
      </c>
      <c r="G69" s="14">
        <v>821</v>
      </c>
      <c r="H69" s="14">
        <v>836</v>
      </c>
      <c r="I69" s="14">
        <v>943</v>
      </c>
      <c r="J69" s="14">
        <v>1082</v>
      </c>
      <c r="K69" s="11">
        <f t="shared" ref="K69:K101" si="3">SUM(E69:J69)</f>
        <v>4287</v>
      </c>
      <c r="L69" s="11">
        <f t="shared" ref="L69:L101" si="4">SUM(H69:J69)</f>
        <v>2861</v>
      </c>
    </row>
    <row r="70" spans="2:12" x14ac:dyDescent="0.35">
      <c r="B70" s="15" t="str">
        <f t="shared" ref="B70:B101" si="5">B69</f>
        <v>2023</v>
      </c>
      <c r="C70" s="3">
        <v>615</v>
      </c>
      <c r="D70" s="13" t="s">
        <v>46</v>
      </c>
      <c r="E70" s="14">
        <v>397</v>
      </c>
      <c r="F70" s="14">
        <v>846</v>
      </c>
      <c r="G70" s="14">
        <v>1398</v>
      </c>
      <c r="H70" s="14">
        <v>1350</v>
      </c>
      <c r="I70" s="14">
        <v>1420</v>
      </c>
      <c r="J70" s="14">
        <v>1598</v>
      </c>
      <c r="K70" s="11">
        <f t="shared" si="3"/>
        <v>7009</v>
      </c>
      <c r="L70" s="11">
        <f t="shared" si="4"/>
        <v>4368</v>
      </c>
    </row>
    <row r="71" spans="2:12" x14ac:dyDescent="0.35">
      <c r="B71" s="15" t="str">
        <f t="shared" si="5"/>
        <v>2023</v>
      </c>
      <c r="C71" s="3">
        <v>621</v>
      </c>
      <c r="D71" s="13" t="s">
        <v>55</v>
      </c>
      <c r="E71" s="14">
        <v>392</v>
      </c>
      <c r="F71" s="14">
        <v>688</v>
      </c>
      <c r="G71" s="14">
        <v>1048</v>
      </c>
      <c r="H71" s="14">
        <v>1288</v>
      </c>
      <c r="I71" s="14">
        <v>1273</v>
      </c>
      <c r="J71" s="14">
        <v>1344</v>
      </c>
      <c r="K71" s="11">
        <f t="shared" si="3"/>
        <v>6033</v>
      </c>
      <c r="L71" s="11">
        <f t="shared" si="4"/>
        <v>3905</v>
      </c>
    </row>
    <row r="72" spans="2:12" x14ac:dyDescent="0.35">
      <c r="B72" s="15" t="str">
        <f t="shared" si="5"/>
        <v>2023</v>
      </c>
      <c r="C72" s="3">
        <v>630</v>
      </c>
      <c r="D72" s="13" t="s">
        <v>99</v>
      </c>
      <c r="E72" s="14">
        <v>363</v>
      </c>
      <c r="F72" s="14">
        <v>686</v>
      </c>
      <c r="G72" s="14">
        <v>965</v>
      </c>
      <c r="H72" s="14">
        <v>1263</v>
      </c>
      <c r="I72" s="14">
        <v>1121</v>
      </c>
      <c r="J72" s="14">
        <v>1265</v>
      </c>
      <c r="K72" s="11">
        <f t="shared" si="3"/>
        <v>5663</v>
      </c>
      <c r="L72" s="11">
        <f t="shared" si="4"/>
        <v>3649</v>
      </c>
    </row>
    <row r="73" spans="2:12" x14ac:dyDescent="0.35">
      <c r="B73" s="15" t="str">
        <f t="shared" si="5"/>
        <v>2023</v>
      </c>
      <c r="C73" s="3">
        <v>657</v>
      </c>
      <c r="D73" s="13" t="s">
        <v>41</v>
      </c>
      <c r="E73" s="14">
        <v>401</v>
      </c>
      <c r="F73" s="14">
        <v>638</v>
      </c>
      <c r="G73" s="14">
        <v>968</v>
      </c>
      <c r="H73" s="14">
        <v>1110</v>
      </c>
      <c r="I73" s="14">
        <v>1136</v>
      </c>
      <c r="J73" s="14">
        <v>1226</v>
      </c>
      <c r="K73" s="11">
        <f t="shared" si="3"/>
        <v>5479</v>
      </c>
      <c r="L73" s="11">
        <f t="shared" si="4"/>
        <v>3472</v>
      </c>
    </row>
    <row r="74" spans="2:12" x14ac:dyDescent="0.35">
      <c r="B74" s="15" t="str">
        <f t="shared" si="5"/>
        <v>2023</v>
      </c>
      <c r="C74" s="3">
        <v>661</v>
      </c>
      <c r="D74" s="13" t="s">
        <v>45</v>
      </c>
      <c r="E74" s="14">
        <v>139</v>
      </c>
      <c r="F74" s="14">
        <v>294</v>
      </c>
      <c r="G74" s="14">
        <v>442</v>
      </c>
      <c r="H74" s="14">
        <v>622</v>
      </c>
      <c r="I74" s="14">
        <v>618</v>
      </c>
      <c r="J74" s="14">
        <v>590</v>
      </c>
      <c r="K74" s="11">
        <f t="shared" si="3"/>
        <v>2705</v>
      </c>
      <c r="L74" s="11">
        <f t="shared" si="4"/>
        <v>1830</v>
      </c>
    </row>
    <row r="75" spans="2:12" x14ac:dyDescent="0.35">
      <c r="B75" s="15" t="str">
        <f t="shared" si="5"/>
        <v>2023</v>
      </c>
      <c r="C75" s="3">
        <v>665</v>
      </c>
      <c r="D75" s="13" t="s">
        <v>60</v>
      </c>
      <c r="E75" s="14">
        <v>132</v>
      </c>
      <c r="F75" s="14">
        <v>191</v>
      </c>
      <c r="G75" s="14">
        <v>219</v>
      </c>
      <c r="H75" s="14">
        <v>336</v>
      </c>
      <c r="I75" s="14">
        <v>333</v>
      </c>
      <c r="J75" s="14">
        <v>253</v>
      </c>
      <c r="K75" s="11">
        <f t="shared" si="3"/>
        <v>1464</v>
      </c>
      <c r="L75" s="11">
        <f t="shared" si="4"/>
        <v>922</v>
      </c>
    </row>
    <row r="76" spans="2:12" x14ac:dyDescent="0.35">
      <c r="B76" s="15" t="str">
        <f t="shared" si="5"/>
        <v>2023</v>
      </c>
      <c r="C76" s="3">
        <v>671</v>
      </c>
      <c r="D76" s="13" t="s">
        <v>89</v>
      </c>
      <c r="E76" s="14">
        <v>56</v>
      </c>
      <c r="F76" s="14">
        <v>208</v>
      </c>
      <c r="G76" s="14">
        <v>337</v>
      </c>
      <c r="H76" s="14">
        <v>373</v>
      </c>
      <c r="I76" s="14">
        <v>326</v>
      </c>
      <c r="J76" s="14">
        <v>324</v>
      </c>
      <c r="K76" s="11">
        <f t="shared" si="3"/>
        <v>1624</v>
      </c>
      <c r="L76" s="11">
        <f t="shared" si="4"/>
        <v>1023</v>
      </c>
    </row>
    <row r="77" spans="2:12" x14ac:dyDescent="0.35">
      <c r="B77" s="15" t="str">
        <f t="shared" si="5"/>
        <v>2023</v>
      </c>
      <c r="C77" s="3">
        <v>706</v>
      </c>
      <c r="D77" s="13" t="s">
        <v>91</v>
      </c>
      <c r="E77" s="14">
        <v>112</v>
      </c>
      <c r="F77" s="14">
        <v>279</v>
      </c>
      <c r="G77" s="14">
        <v>711</v>
      </c>
      <c r="H77" s="14">
        <v>822</v>
      </c>
      <c r="I77" s="14">
        <v>839</v>
      </c>
      <c r="J77" s="14">
        <v>903</v>
      </c>
      <c r="K77" s="11">
        <f t="shared" si="3"/>
        <v>3666</v>
      </c>
      <c r="L77" s="11">
        <f t="shared" si="4"/>
        <v>2564</v>
      </c>
    </row>
    <row r="78" spans="2:12" x14ac:dyDescent="0.35">
      <c r="B78" s="15" t="str">
        <f t="shared" si="5"/>
        <v>2023</v>
      </c>
      <c r="C78" s="3">
        <v>707</v>
      </c>
      <c r="D78" s="13" t="s">
        <v>67</v>
      </c>
      <c r="E78" s="14">
        <v>107</v>
      </c>
      <c r="F78" s="14">
        <v>306</v>
      </c>
      <c r="G78" s="14">
        <v>488</v>
      </c>
      <c r="H78" s="14">
        <v>551</v>
      </c>
      <c r="I78" s="14">
        <v>544</v>
      </c>
      <c r="J78" s="14">
        <v>667</v>
      </c>
      <c r="K78" s="11">
        <f t="shared" si="3"/>
        <v>2663</v>
      </c>
      <c r="L78" s="11">
        <f t="shared" si="4"/>
        <v>1762</v>
      </c>
    </row>
    <row r="79" spans="2:12" x14ac:dyDescent="0.35">
      <c r="B79" s="15" t="str">
        <f t="shared" si="5"/>
        <v>2023</v>
      </c>
      <c r="C79" s="3">
        <v>710</v>
      </c>
      <c r="D79" s="13" t="s">
        <v>19</v>
      </c>
      <c r="E79" s="14">
        <v>68</v>
      </c>
      <c r="F79" s="14">
        <v>235</v>
      </c>
      <c r="G79" s="14">
        <v>457</v>
      </c>
      <c r="H79" s="14">
        <v>466</v>
      </c>
      <c r="I79" s="14">
        <v>483</v>
      </c>
      <c r="J79" s="14">
        <v>383</v>
      </c>
      <c r="K79" s="11">
        <f t="shared" si="3"/>
        <v>2092</v>
      </c>
      <c r="L79" s="11">
        <f t="shared" si="4"/>
        <v>1332</v>
      </c>
    </row>
    <row r="80" spans="2:12" x14ac:dyDescent="0.35">
      <c r="B80" s="15" t="str">
        <f t="shared" si="5"/>
        <v>2023</v>
      </c>
      <c r="C80" s="3">
        <v>727</v>
      </c>
      <c r="D80" s="13" t="s">
        <v>71</v>
      </c>
      <c r="E80" s="14">
        <v>33</v>
      </c>
      <c r="F80" s="14">
        <v>140</v>
      </c>
      <c r="G80" s="14">
        <v>279</v>
      </c>
      <c r="H80" s="14">
        <v>435</v>
      </c>
      <c r="I80" s="14">
        <v>319</v>
      </c>
      <c r="J80" s="14">
        <v>471</v>
      </c>
      <c r="K80" s="11">
        <f t="shared" si="3"/>
        <v>1677</v>
      </c>
      <c r="L80" s="11">
        <f t="shared" si="4"/>
        <v>1225</v>
      </c>
    </row>
    <row r="81" spans="2:12" x14ac:dyDescent="0.35">
      <c r="B81" s="15" t="str">
        <f t="shared" si="5"/>
        <v>2023</v>
      </c>
      <c r="C81" s="3">
        <v>730</v>
      </c>
      <c r="D81" s="13" t="s">
        <v>74</v>
      </c>
      <c r="E81" s="14">
        <v>271</v>
      </c>
      <c r="F81" s="14">
        <v>670</v>
      </c>
      <c r="G81" s="14">
        <v>1190</v>
      </c>
      <c r="H81" s="14">
        <v>1355</v>
      </c>
      <c r="I81" s="14">
        <v>1417</v>
      </c>
      <c r="J81" s="14">
        <v>1249</v>
      </c>
      <c r="K81" s="11">
        <f t="shared" si="3"/>
        <v>6152</v>
      </c>
      <c r="L81" s="11">
        <f t="shared" si="4"/>
        <v>4021</v>
      </c>
    </row>
    <row r="82" spans="2:12" x14ac:dyDescent="0.35">
      <c r="B82" s="15" t="str">
        <f t="shared" si="5"/>
        <v>2023</v>
      </c>
      <c r="C82" s="3">
        <v>740</v>
      </c>
      <c r="D82" s="13" t="s">
        <v>82</v>
      </c>
      <c r="E82" s="14">
        <v>248</v>
      </c>
      <c r="F82" s="14">
        <v>592</v>
      </c>
      <c r="G82" s="14">
        <v>830</v>
      </c>
      <c r="H82" s="14">
        <v>1090</v>
      </c>
      <c r="I82" s="14">
        <v>1361</v>
      </c>
      <c r="J82" s="14">
        <v>1253</v>
      </c>
      <c r="K82" s="11">
        <f t="shared" si="3"/>
        <v>5374</v>
      </c>
      <c r="L82" s="11">
        <f t="shared" si="4"/>
        <v>3704</v>
      </c>
    </row>
    <row r="83" spans="2:12" x14ac:dyDescent="0.35">
      <c r="B83" s="15" t="str">
        <f t="shared" si="5"/>
        <v>2023</v>
      </c>
      <c r="C83" s="3">
        <v>741</v>
      </c>
      <c r="D83" s="13" t="s">
        <v>81</v>
      </c>
      <c r="E83" s="14">
        <v>7</v>
      </c>
      <c r="F83" s="14">
        <v>25</v>
      </c>
      <c r="G83" s="14">
        <v>58</v>
      </c>
      <c r="H83" s="14">
        <v>58</v>
      </c>
      <c r="I83" s="14">
        <v>114</v>
      </c>
      <c r="J83" s="14">
        <v>194</v>
      </c>
      <c r="K83" s="11">
        <f t="shared" si="3"/>
        <v>456</v>
      </c>
      <c r="L83" s="11">
        <f t="shared" si="4"/>
        <v>366</v>
      </c>
    </row>
    <row r="84" spans="2:12" x14ac:dyDescent="0.35">
      <c r="B84" s="15" t="str">
        <f t="shared" si="5"/>
        <v>2023</v>
      </c>
      <c r="C84" s="3">
        <v>746</v>
      </c>
      <c r="D84" s="13" t="s">
        <v>83</v>
      </c>
      <c r="E84" s="14">
        <v>175</v>
      </c>
      <c r="F84" s="14">
        <v>617</v>
      </c>
      <c r="G84" s="14">
        <v>713</v>
      </c>
      <c r="H84" s="14">
        <v>864</v>
      </c>
      <c r="I84" s="14">
        <v>993</v>
      </c>
      <c r="J84" s="14">
        <v>827</v>
      </c>
      <c r="K84" s="11">
        <f t="shared" si="3"/>
        <v>4189</v>
      </c>
      <c r="L84" s="11">
        <f t="shared" si="4"/>
        <v>2684</v>
      </c>
    </row>
    <row r="85" spans="2:12" x14ac:dyDescent="0.35">
      <c r="B85" s="15" t="str">
        <f t="shared" si="5"/>
        <v>2023</v>
      </c>
      <c r="C85" s="3">
        <v>751</v>
      </c>
      <c r="D85" s="13" t="s">
        <v>106</v>
      </c>
      <c r="E85" s="14">
        <v>895</v>
      </c>
      <c r="F85" s="14">
        <v>2106</v>
      </c>
      <c r="G85" s="14">
        <v>3228</v>
      </c>
      <c r="H85" s="14">
        <v>2956</v>
      </c>
      <c r="I85" s="14">
        <v>3526</v>
      </c>
      <c r="J85" s="14">
        <v>4056</v>
      </c>
      <c r="K85" s="11">
        <f t="shared" si="3"/>
        <v>16767</v>
      </c>
      <c r="L85" s="11">
        <f t="shared" si="4"/>
        <v>10538</v>
      </c>
    </row>
    <row r="86" spans="2:12" x14ac:dyDescent="0.35">
      <c r="B86" s="15" t="str">
        <f t="shared" si="5"/>
        <v>2023</v>
      </c>
      <c r="C86" s="3">
        <v>756</v>
      </c>
      <c r="D86" s="13" t="s">
        <v>50</v>
      </c>
      <c r="E86" s="14">
        <v>120</v>
      </c>
      <c r="F86" s="14">
        <v>297</v>
      </c>
      <c r="G86" s="14">
        <v>456</v>
      </c>
      <c r="H86" s="14">
        <v>590</v>
      </c>
      <c r="I86" s="14">
        <v>469</v>
      </c>
      <c r="J86" s="14">
        <v>716</v>
      </c>
      <c r="K86" s="11">
        <f t="shared" si="3"/>
        <v>2648</v>
      </c>
      <c r="L86" s="11">
        <f t="shared" si="4"/>
        <v>1775</v>
      </c>
    </row>
    <row r="87" spans="2:12" x14ac:dyDescent="0.35">
      <c r="B87" s="15" t="str">
        <f t="shared" si="5"/>
        <v>2023</v>
      </c>
      <c r="C87" s="3">
        <v>760</v>
      </c>
      <c r="D87" s="13" t="s">
        <v>76</v>
      </c>
      <c r="E87" s="14">
        <v>295</v>
      </c>
      <c r="F87" s="14">
        <v>392</v>
      </c>
      <c r="G87" s="14">
        <v>716</v>
      </c>
      <c r="H87" s="14">
        <v>968</v>
      </c>
      <c r="I87" s="14">
        <v>1346</v>
      </c>
      <c r="J87" s="14">
        <v>1081</v>
      </c>
      <c r="K87" s="11">
        <f t="shared" si="3"/>
        <v>4798</v>
      </c>
      <c r="L87" s="11">
        <f t="shared" si="4"/>
        <v>3395</v>
      </c>
    </row>
    <row r="88" spans="2:12" x14ac:dyDescent="0.35">
      <c r="B88" s="15" t="str">
        <f t="shared" si="5"/>
        <v>2023</v>
      </c>
      <c r="C88" s="3">
        <v>766</v>
      </c>
      <c r="D88" s="13" t="s">
        <v>38</v>
      </c>
      <c r="E88" s="14">
        <v>45</v>
      </c>
      <c r="F88" s="14">
        <v>162</v>
      </c>
      <c r="G88" s="14">
        <v>251</v>
      </c>
      <c r="H88" s="14">
        <v>248</v>
      </c>
      <c r="I88" s="14">
        <v>274</v>
      </c>
      <c r="J88" s="14">
        <v>388</v>
      </c>
      <c r="K88" s="11">
        <f t="shared" si="3"/>
        <v>1368</v>
      </c>
      <c r="L88" s="11">
        <f t="shared" si="4"/>
        <v>910</v>
      </c>
    </row>
    <row r="89" spans="2:12" x14ac:dyDescent="0.35">
      <c r="B89" s="15" t="str">
        <f t="shared" si="5"/>
        <v>2023</v>
      </c>
      <c r="C89" s="3">
        <v>773</v>
      </c>
      <c r="D89" s="13" t="s">
        <v>66</v>
      </c>
      <c r="E89" s="14">
        <v>30</v>
      </c>
      <c r="F89" s="14">
        <v>124</v>
      </c>
      <c r="G89" s="14">
        <v>215</v>
      </c>
      <c r="H89" s="14">
        <v>236</v>
      </c>
      <c r="I89" s="14">
        <v>229</v>
      </c>
      <c r="J89" s="14">
        <v>241</v>
      </c>
      <c r="K89" s="11">
        <f t="shared" si="3"/>
        <v>1075</v>
      </c>
      <c r="L89" s="11">
        <f t="shared" si="4"/>
        <v>706</v>
      </c>
    </row>
    <row r="90" spans="2:12" x14ac:dyDescent="0.35">
      <c r="B90" s="15" t="str">
        <f t="shared" si="5"/>
        <v>2023</v>
      </c>
      <c r="C90" s="3">
        <v>779</v>
      </c>
      <c r="D90" s="13" t="s">
        <v>84</v>
      </c>
      <c r="E90" s="14">
        <v>241</v>
      </c>
      <c r="F90" s="14">
        <v>360</v>
      </c>
      <c r="G90" s="14">
        <v>570</v>
      </c>
      <c r="H90" s="14">
        <v>730</v>
      </c>
      <c r="I90" s="14">
        <v>695</v>
      </c>
      <c r="J90" s="14">
        <v>784</v>
      </c>
      <c r="K90" s="11">
        <f t="shared" si="3"/>
        <v>3380</v>
      </c>
      <c r="L90" s="11">
        <f t="shared" si="4"/>
        <v>2209</v>
      </c>
    </row>
    <row r="91" spans="2:12" x14ac:dyDescent="0.35">
      <c r="B91" s="15" t="str">
        <f t="shared" si="5"/>
        <v>2023</v>
      </c>
      <c r="C91" s="3">
        <v>787</v>
      </c>
      <c r="D91" s="13" t="s">
        <v>93</v>
      </c>
      <c r="E91" s="14">
        <v>148</v>
      </c>
      <c r="F91" s="14">
        <v>309</v>
      </c>
      <c r="G91" s="14">
        <v>483</v>
      </c>
      <c r="H91" s="14">
        <v>501</v>
      </c>
      <c r="I91" s="14">
        <v>512</v>
      </c>
      <c r="J91" s="14">
        <v>578</v>
      </c>
      <c r="K91" s="11">
        <f t="shared" si="3"/>
        <v>2531</v>
      </c>
      <c r="L91" s="11">
        <f t="shared" si="4"/>
        <v>1591</v>
      </c>
    </row>
    <row r="92" spans="2:12" x14ac:dyDescent="0.35">
      <c r="B92" s="15" t="str">
        <f t="shared" si="5"/>
        <v>2023</v>
      </c>
      <c r="C92" s="3">
        <v>791</v>
      </c>
      <c r="D92" s="13" t="s">
        <v>101</v>
      </c>
      <c r="E92" s="14">
        <v>385</v>
      </c>
      <c r="F92" s="14">
        <v>591</v>
      </c>
      <c r="G92" s="14">
        <v>915</v>
      </c>
      <c r="H92" s="14">
        <v>1048</v>
      </c>
      <c r="I92" s="14">
        <v>1127</v>
      </c>
      <c r="J92" s="14">
        <v>1215</v>
      </c>
      <c r="K92" s="11">
        <f t="shared" si="3"/>
        <v>5281</v>
      </c>
      <c r="L92" s="11">
        <f t="shared" si="4"/>
        <v>3390</v>
      </c>
    </row>
    <row r="93" spans="2:12" x14ac:dyDescent="0.35">
      <c r="B93" s="15" t="str">
        <f t="shared" si="5"/>
        <v>2023</v>
      </c>
      <c r="C93" s="3">
        <v>810</v>
      </c>
      <c r="D93" s="13" t="s">
        <v>13</v>
      </c>
      <c r="E93" s="14">
        <v>145</v>
      </c>
      <c r="F93" s="14">
        <v>363</v>
      </c>
      <c r="G93" s="14">
        <v>487</v>
      </c>
      <c r="H93" s="14">
        <v>554</v>
      </c>
      <c r="I93" s="14">
        <v>581</v>
      </c>
      <c r="J93" s="14">
        <v>681</v>
      </c>
      <c r="K93" s="11">
        <f t="shared" si="3"/>
        <v>2811</v>
      </c>
      <c r="L93" s="11">
        <f t="shared" si="4"/>
        <v>1816</v>
      </c>
    </row>
    <row r="94" spans="2:12" x14ac:dyDescent="0.35">
      <c r="B94" s="15" t="str">
        <f t="shared" si="5"/>
        <v>2023</v>
      </c>
      <c r="C94" s="3">
        <v>813</v>
      </c>
      <c r="D94" s="13" t="s">
        <v>26</v>
      </c>
      <c r="E94" s="14">
        <v>366</v>
      </c>
      <c r="F94" s="14">
        <v>835</v>
      </c>
      <c r="G94" s="14">
        <v>1238</v>
      </c>
      <c r="H94" s="14">
        <v>1334</v>
      </c>
      <c r="I94" s="14">
        <v>1573</v>
      </c>
      <c r="J94" s="14">
        <v>1755</v>
      </c>
      <c r="K94" s="11">
        <f t="shared" si="3"/>
        <v>7101</v>
      </c>
      <c r="L94" s="11">
        <f t="shared" si="4"/>
        <v>4662</v>
      </c>
    </row>
    <row r="95" spans="2:12" x14ac:dyDescent="0.35">
      <c r="B95" s="15" t="str">
        <f t="shared" si="5"/>
        <v>2023</v>
      </c>
      <c r="C95" s="3">
        <v>820</v>
      </c>
      <c r="D95" s="13" t="s">
        <v>116</v>
      </c>
      <c r="E95" s="14">
        <v>95</v>
      </c>
      <c r="F95" s="14">
        <v>213</v>
      </c>
      <c r="G95" s="14">
        <v>284</v>
      </c>
      <c r="H95" s="14">
        <v>493</v>
      </c>
      <c r="I95" s="14">
        <v>473</v>
      </c>
      <c r="J95" s="14">
        <v>540</v>
      </c>
      <c r="K95" s="11">
        <f t="shared" si="3"/>
        <v>2098</v>
      </c>
      <c r="L95" s="11">
        <f t="shared" si="4"/>
        <v>1506</v>
      </c>
    </row>
    <row r="96" spans="2:12" x14ac:dyDescent="0.35">
      <c r="B96" s="15" t="str">
        <f t="shared" si="5"/>
        <v>2023</v>
      </c>
      <c r="C96" s="3">
        <v>825</v>
      </c>
      <c r="D96" s="13" t="s">
        <v>63</v>
      </c>
      <c r="E96" s="14">
        <v>3</v>
      </c>
      <c r="F96" s="14">
        <v>41</v>
      </c>
      <c r="G96" s="14">
        <v>41</v>
      </c>
      <c r="H96" s="14">
        <v>22</v>
      </c>
      <c r="I96" s="14">
        <v>33</v>
      </c>
      <c r="J96" s="14">
        <v>70</v>
      </c>
      <c r="K96" s="11">
        <f t="shared" si="3"/>
        <v>210</v>
      </c>
      <c r="L96" s="11">
        <f t="shared" si="4"/>
        <v>125</v>
      </c>
    </row>
    <row r="97" spans="1:12" x14ac:dyDescent="0.35">
      <c r="B97" s="15" t="str">
        <f t="shared" si="5"/>
        <v>2023</v>
      </c>
      <c r="C97" s="3">
        <v>840</v>
      </c>
      <c r="D97" s="13" t="s">
        <v>75</v>
      </c>
      <c r="E97" s="14">
        <v>36</v>
      </c>
      <c r="F97" s="14">
        <v>154</v>
      </c>
      <c r="G97" s="14">
        <v>412</v>
      </c>
      <c r="H97" s="14">
        <v>258</v>
      </c>
      <c r="I97" s="14">
        <v>339</v>
      </c>
      <c r="J97" s="14">
        <v>300</v>
      </c>
      <c r="K97" s="11">
        <f t="shared" si="3"/>
        <v>1499</v>
      </c>
      <c r="L97" s="11">
        <f t="shared" si="4"/>
        <v>897</v>
      </c>
    </row>
    <row r="98" spans="1:12" x14ac:dyDescent="0.35">
      <c r="B98" s="15" t="str">
        <f t="shared" si="5"/>
        <v>2023</v>
      </c>
      <c r="C98" s="3">
        <v>846</v>
      </c>
      <c r="D98" s="13" t="s">
        <v>64</v>
      </c>
      <c r="E98" s="14">
        <v>166</v>
      </c>
      <c r="F98" s="14">
        <v>296</v>
      </c>
      <c r="G98" s="14">
        <v>431</v>
      </c>
      <c r="H98" s="14">
        <v>410</v>
      </c>
      <c r="I98" s="14">
        <v>553</v>
      </c>
      <c r="J98" s="14">
        <v>526</v>
      </c>
      <c r="K98" s="11">
        <f t="shared" si="3"/>
        <v>2382</v>
      </c>
      <c r="L98" s="11">
        <f t="shared" si="4"/>
        <v>1489</v>
      </c>
    </row>
    <row r="99" spans="1:12" x14ac:dyDescent="0.35">
      <c r="B99" s="15" t="str">
        <f t="shared" si="5"/>
        <v>2023</v>
      </c>
      <c r="C99" s="3">
        <v>849</v>
      </c>
      <c r="D99" s="13" t="s">
        <v>52</v>
      </c>
      <c r="E99" s="14">
        <v>178</v>
      </c>
      <c r="F99" s="14">
        <v>334</v>
      </c>
      <c r="G99" s="14">
        <v>690</v>
      </c>
      <c r="H99" s="14">
        <v>763</v>
      </c>
      <c r="I99" s="14">
        <v>740</v>
      </c>
      <c r="J99" s="14">
        <v>616</v>
      </c>
      <c r="K99" s="11">
        <f t="shared" si="3"/>
        <v>3321</v>
      </c>
      <c r="L99" s="11">
        <f t="shared" si="4"/>
        <v>2119</v>
      </c>
    </row>
    <row r="100" spans="1:12" x14ac:dyDescent="0.35">
      <c r="B100" s="15" t="str">
        <f t="shared" si="5"/>
        <v>2023</v>
      </c>
      <c r="C100" s="3">
        <v>851</v>
      </c>
      <c r="D100" s="13" t="s">
        <v>105</v>
      </c>
      <c r="E100" s="14">
        <v>448</v>
      </c>
      <c r="F100" s="14">
        <v>1199</v>
      </c>
      <c r="G100" s="14">
        <v>1794</v>
      </c>
      <c r="H100" s="14">
        <v>1780</v>
      </c>
      <c r="I100" s="14">
        <v>1859</v>
      </c>
      <c r="J100" s="14">
        <v>1772</v>
      </c>
      <c r="K100" s="11">
        <f t="shared" si="3"/>
        <v>8852</v>
      </c>
      <c r="L100" s="11">
        <f t="shared" si="4"/>
        <v>5411</v>
      </c>
    </row>
    <row r="101" spans="1:12" x14ac:dyDescent="0.35">
      <c r="B101" s="15" t="str">
        <f t="shared" si="5"/>
        <v>2023</v>
      </c>
      <c r="C101" s="3">
        <v>860</v>
      </c>
      <c r="D101" s="13" t="s">
        <v>43</v>
      </c>
      <c r="E101" s="14">
        <v>447</v>
      </c>
      <c r="F101" s="14">
        <v>588</v>
      </c>
      <c r="G101" s="14">
        <v>703</v>
      </c>
      <c r="H101" s="14">
        <v>933</v>
      </c>
      <c r="I101" s="14">
        <v>1078</v>
      </c>
      <c r="J101" s="14">
        <v>1299</v>
      </c>
      <c r="K101" s="11">
        <f t="shared" si="3"/>
        <v>5048</v>
      </c>
      <c r="L101" s="11">
        <f t="shared" si="4"/>
        <v>3310</v>
      </c>
    </row>
    <row r="103" spans="1:12" x14ac:dyDescent="0.35">
      <c r="E103" s="15" t="s">
        <v>128</v>
      </c>
      <c r="F103" s="15" t="s">
        <v>129</v>
      </c>
      <c r="G103" s="15" t="s">
        <v>130</v>
      </c>
      <c r="H103" s="15" t="s">
        <v>119</v>
      </c>
      <c r="I103" s="15" t="s">
        <v>120</v>
      </c>
      <c r="J103" s="15" t="s">
        <v>121</v>
      </c>
      <c r="K103" s="15" t="s">
        <v>112</v>
      </c>
      <c r="L103" s="15" t="s">
        <v>113</v>
      </c>
    </row>
    <row r="104" spans="1:12" x14ac:dyDescent="0.35">
      <c r="A104" s="15" t="s">
        <v>131</v>
      </c>
      <c r="B104" s="15" t="s">
        <v>123</v>
      </c>
      <c r="D104" s="11" t="s">
        <v>125</v>
      </c>
      <c r="E104" s="11">
        <v>19742</v>
      </c>
      <c r="F104" s="11">
        <v>41957</v>
      </c>
      <c r="G104" s="11">
        <v>68343</v>
      </c>
      <c r="H104" s="11">
        <v>78497</v>
      </c>
      <c r="I104" s="11">
        <v>80710</v>
      </c>
      <c r="J104" s="11">
        <v>86539</v>
      </c>
      <c r="K104" s="11">
        <f t="shared" ref="K104" si="6">SUM(E104:J104)</f>
        <v>375788</v>
      </c>
      <c r="L104" s="11">
        <f t="shared" ref="L104" si="7">SUM(H104:J104)</f>
        <v>245746</v>
      </c>
    </row>
    <row r="105" spans="1:12" x14ac:dyDescent="0.35">
      <c r="A105" s="15"/>
    </row>
    <row r="106" spans="1:12" x14ac:dyDescent="0.35">
      <c r="A106" s="11" t="s">
        <v>147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4863F-CD0F-47E0-AF95-D458C28B2BF0}">
  <dimension ref="A1:H106"/>
  <sheetViews>
    <sheetView topLeftCell="A82" workbookViewId="0">
      <selection activeCell="A106" sqref="A106"/>
    </sheetView>
  </sheetViews>
  <sheetFormatPr defaultColWidth="14.35546875" defaultRowHeight="14.5" x14ac:dyDescent="0.35"/>
  <cols>
    <col min="1" max="1" width="7.35546875" style="11" customWidth="1"/>
    <col min="2" max="2" width="6" style="11" customWidth="1"/>
    <col min="3" max="16384" width="14.35546875" style="11"/>
  </cols>
  <sheetData>
    <row r="1" spans="1:8" ht="30.65" customHeight="1" x14ac:dyDescent="0.35">
      <c r="A1" s="32" t="s">
        <v>132</v>
      </c>
      <c r="B1" s="33"/>
      <c r="C1" s="33"/>
      <c r="D1" s="33"/>
      <c r="E1" s="33"/>
      <c r="F1" s="33"/>
      <c r="G1" s="33"/>
      <c r="H1" s="33"/>
    </row>
    <row r="2" spans="1:8" x14ac:dyDescent="0.35">
      <c r="A2" s="17" t="s">
        <v>109</v>
      </c>
      <c r="B2" s="17"/>
    </row>
    <row r="3" spans="1:8" x14ac:dyDescent="0.35">
      <c r="A3" s="1"/>
      <c r="B3" s="1"/>
      <c r="D3" s="12" t="s">
        <v>118</v>
      </c>
      <c r="E3" s="12" t="s">
        <v>119</v>
      </c>
      <c r="F3" s="12" t="s">
        <v>120</v>
      </c>
      <c r="G3" s="12" t="s">
        <v>121</v>
      </c>
      <c r="H3" s="12" t="s">
        <v>113</v>
      </c>
    </row>
    <row r="4" spans="1:8" x14ac:dyDescent="0.35">
      <c r="A4" s="12" t="s">
        <v>123</v>
      </c>
      <c r="B4" s="3">
        <v>101</v>
      </c>
      <c r="C4" s="13" t="s">
        <v>56</v>
      </c>
      <c r="D4" s="14">
        <v>3185.9</v>
      </c>
      <c r="E4" s="14">
        <v>662.3</v>
      </c>
      <c r="F4" s="14">
        <v>629.9</v>
      </c>
      <c r="G4" s="14">
        <v>847.1</v>
      </c>
      <c r="H4" s="11">
        <f t="shared" ref="H4:H67" si="0">SUM(E4:G4)</f>
        <v>2139.2999999999997</v>
      </c>
    </row>
    <row r="5" spans="1:8" x14ac:dyDescent="0.35">
      <c r="A5" s="12">
        <v>2023</v>
      </c>
      <c r="B5" s="3">
        <v>147</v>
      </c>
      <c r="C5" s="13" t="s">
        <v>25</v>
      </c>
      <c r="D5" s="14">
        <v>692.1</v>
      </c>
      <c r="E5" s="14">
        <v>141.30000000000001</v>
      </c>
      <c r="F5" s="14">
        <v>157.19999999999999</v>
      </c>
      <c r="G5" s="14">
        <v>198.3</v>
      </c>
      <c r="H5" s="11">
        <f t="shared" si="0"/>
        <v>496.8</v>
      </c>
    </row>
    <row r="6" spans="1:8" x14ac:dyDescent="0.35">
      <c r="A6" s="12">
        <v>2023</v>
      </c>
      <c r="B6" s="3">
        <v>151</v>
      </c>
      <c r="C6" s="13" t="s">
        <v>9</v>
      </c>
      <c r="D6" s="14">
        <v>319.10000000000002</v>
      </c>
      <c r="E6" s="14">
        <v>61.4</v>
      </c>
      <c r="F6" s="14">
        <v>100.5</v>
      </c>
      <c r="G6" s="14">
        <v>74.599999999999994</v>
      </c>
      <c r="H6" s="11">
        <f t="shared" si="0"/>
        <v>236.5</v>
      </c>
    </row>
    <row r="7" spans="1:8" x14ac:dyDescent="0.35">
      <c r="A7" s="12" t="s">
        <v>123</v>
      </c>
      <c r="B7" s="3">
        <v>153</v>
      </c>
      <c r="C7" s="13" t="s">
        <v>12</v>
      </c>
      <c r="D7" s="14">
        <v>227.1</v>
      </c>
      <c r="E7" s="14">
        <v>37.5</v>
      </c>
      <c r="F7" s="14">
        <v>63.6</v>
      </c>
      <c r="G7" s="14">
        <v>54.9</v>
      </c>
      <c r="H7" s="11">
        <f t="shared" si="0"/>
        <v>156</v>
      </c>
    </row>
    <row r="8" spans="1:8" x14ac:dyDescent="0.35">
      <c r="A8" s="12">
        <v>2023</v>
      </c>
      <c r="B8" s="3">
        <v>155</v>
      </c>
      <c r="C8" s="13" t="s">
        <v>15</v>
      </c>
      <c r="D8" s="14">
        <v>97.5</v>
      </c>
      <c r="E8" s="14">
        <v>21.5</v>
      </c>
      <c r="F8" s="14">
        <v>20.7</v>
      </c>
      <c r="G8" s="14">
        <v>34.1</v>
      </c>
      <c r="H8" s="11">
        <f t="shared" si="0"/>
        <v>76.300000000000011</v>
      </c>
    </row>
    <row r="9" spans="1:8" x14ac:dyDescent="0.35">
      <c r="A9" s="12">
        <v>2023</v>
      </c>
      <c r="B9" s="3">
        <v>157</v>
      </c>
      <c r="C9" s="13" t="s">
        <v>30</v>
      </c>
      <c r="D9" s="14">
        <v>748.5</v>
      </c>
      <c r="E9" s="14">
        <v>152.9</v>
      </c>
      <c r="F9" s="14">
        <v>186</v>
      </c>
      <c r="G9" s="14">
        <v>227.2</v>
      </c>
      <c r="H9" s="11">
        <f t="shared" si="0"/>
        <v>566.09999999999991</v>
      </c>
    </row>
    <row r="10" spans="1:8" x14ac:dyDescent="0.35">
      <c r="A10" s="12">
        <v>2023</v>
      </c>
      <c r="B10" s="3">
        <v>159</v>
      </c>
      <c r="C10" s="13" t="s">
        <v>31</v>
      </c>
      <c r="D10" s="14">
        <v>485.1</v>
      </c>
      <c r="E10" s="14">
        <v>92.1</v>
      </c>
      <c r="F10" s="14">
        <v>104.4</v>
      </c>
      <c r="G10" s="14">
        <v>169</v>
      </c>
      <c r="H10" s="11">
        <f t="shared" si="0"/>
        <v>365.5</v>
      </c>
    </row>
    <row r="11" spans="1:8" x14ac:dyDescent="0.35">
      <c r="A11" s="12">
        <v>2023</v>
      </c>
      <c r="B11" s="3">
        <v>161</v>
      </c>
      <c r="C11" s="13" t="s">
        <v>32</v>
      </c>
      <c r="D11" s="14">
        <v>174.7</v>
      </c>
      <c r="E11" s="14">
        <v>29.5</v>
      </c>
      <c r="F11" s="14">
        <v>46</v>
      </c>
      <c r="G11" s="14">
        <v>43</v>
      </c>
      <c r="H11" s="11">
        <f t="shared" si="0"/>
        <v>118.5</v>
      </c>
    </row>
    <row r="12" spans="1:8" x14ac:dyDescent="0.35">
      <c r="A12" s="12">
        <v>2023</v>
      </c>
      <c r="B12" s="3">
        <v>163</v>
      </c>
      <c r="C12" s="13" t="s">
        <v>40</v>
      </c>
      <c r="D12" s="14">
        <v>141.80000000000001</v>
      </c>
      <c r="E12" s="14">
        <v>37.200000000000003</v>
      </c>
      <c r="F12" s="14">
        <v>30.5</v>
      </c>
      <c r="G12" s="14">
        <v>35.6</v>
      </c>
      <c r="H12" s="11">
        <f t="shared" si="0"/>
        <v>103.30000000000001</v>
      </c>
    </row>
    <row r="13" spans="1:8" x14ac:dyDescent="0.35">
      <c r="A13" s="12">
        <v>2023</v>
      </c>
      <c r="B13" s="3">
        <v>165</v>
      </c>
      <c r="C13" s="13" t="s">
        <v>4</v>
      </c>
      <c r="D13" s="14">
        <v>120.3</v>
      </c>
      <c r="E13" s="14">
        <v>33.799999999999997</v>
      </c>
      <c r="F13" s="14">
        <v>26.4</v>
      </c>
      <c r="G13" s="14">
        <v>26.3</v>
      </c>
      <c r="H13" s="11">
        <f t="shared" si="0"/>
        <v>86.5</v>
      </c>
    </row>
    <row r="14" spans="1:8" x14ac:dyDescent="0.35">
      <c r="A14" s="12">
        <v>2023</v>
      </c>
      <c r="B14" s="3">
        <v>167</v>
      </c>
      <c r="C14" s="13" t="s">
        <v>47</v>
      </c>
      <c r="D14" s="14">
        <v>368.7</v>
      </c>
      <c r="E14" s="14">
        <v>81.5</v>
      </c>
      <c r="F14" s="14">
        <v>81.400000000000006</v>
      </c>
      <c r="G14" s="14">
        <v>107.3</v>
      </c>
      <c r="H14" s="11">
        <f t="shared" si="0"/>
        <v>270.2</v>
      </c>
    </row>
    <row r="15" spans="1:8" x14ac:dyDescent="0.35">
      <c r="A15" s="12" t="s">
        <v>123</v>
      </c>
      <c r="B15" s="3">
        <v>169</v>
      </c>
      <c r="C15" s="13" t="s">
        <v>48</v>
      </c>
      <c r="D15" s="14">
        <v>244.5</v>
      </c>
      <c r="E15" s="14">
        <v>54.9</v>
      </c>
      <c r="F15" s="14">
        <v>54.3</v>
      </c>
      <c r="G15" s="14">
        <v>51</v>
      </c>
      <c r="H15" s="11">
        <f t="shared" si="0"/>
        <v>160.19999999999999</v>
      </c>
    </row>
    <row r="16" spans="1:8" x14ac:dyDescent="0.35">
      <c r="A16" s="12">
        <v>2023</v>
      </c>
      <c r="B16" s="3">
        <v>173</v>
      </c>
      <c r="C16" s="13" t="s">
        <v>62</v>
      </c>
      <c r="D16" s="14">
        <v>475</v>
      </c>
      <c r="E16" s="14">
        <v>76.599999999999994</v>
      </c>
      <c r="F16" s="14">
        <v>102</v>
      </c>
      <c r="G16" s="14">
        <v>193.2</v>
      </c>
      <c r="H16" s="11">
        <f t="shared" si="0"/>
        <v>371.79999999999995</v>
      </c>
    </row>
    <row r="17" spans="1:8" x14ac:dyDescent="0.35">
      <c r="A17" s="12">
        <v>2023</v>
      </c>
      <c r="B17" s="3">
        <v>175</v>
      </c>
      <c r="C17" s="13" t="s">
        <v>80</v>
      </c>
      <c r="D17" s="14">
        <v>278.2</v>
      </c>
      <c r="E17" s="14">
        <v>57.9</v>
      </c>
      <c r="F17" s="14">
        <v>70.099999999999994</v>
      </c>
      <c r="G17" s="14">
        <v>81.599999999999994</v>
      </c>
      <c r="H17" s="11">
        <f t="shared" si="0"/>
        <v>209.6</v>
      </c>
    </row>
    <row r="18" spans="1:8" x14ac:dyDescent="0.35">
      <c r="A18" s="12">
        <v>2023</v>
      </c>
      <c r="B18" s="3">
        <v>183</v>
      </c>
      <c r="C18" s="13" t="s">
        <v>51</v>
      </c>
      <c r="D18" s="14">
        <v>94.1</v>
      </c>
      <c r="E18" s="14">
        <v>27.9</v>
      </c>
      <c r="F18" s="14">
        <v>19.399999999999999</v>
      </c>
      <c r="G18" s="14">
        <v>17.100000000000001</v>
      </c>
      <c r="H18" s="11">
        <f t="shared" si="0"/>
        <v>64.400000000000006</v>
      </c>
    </row>
    <row r="19" spans="1:8" x14ac:dyDescent="0.35">
      <c r="A19" s="12">
        <v>2023</v>
      </c>
      <c r="B19" s="3">
        <v>185</v>
      </c>
      <c r="C19" s="13" t="s">
        <v>95</v>
      </c>
      <c r="D19" s="14">
        <v>286.3</v>
      </c>
      <c r="E19" s="14">
        <v>56.8</v>
      </c>
      <c r="F19" s="14">
        <v>59.7</v>
      </c>
      <c r="G19" s="14">
        <v>76.8</v>
      </c>
      <c r="H19" s="11">
        <f t="shared" si="0"/>
        <v>193.3</v>
      </c>
    </row>
    <row r="20" spans="1:8" x14ac:dyDescent="0.35">
      <c r="A20" s="12" t="s">
        <v>123</v>
      </c>
      <c r="B20" s="3">
        <v>187</v>
      </c>
      <c r="C20" s="13" t="s">
        <v>96</v>
      </c>
      <c r="D20" s="14">
        <v>48.7</v>
      </c>
      <c r="E20" s="14">
        <v>13.7</v>
      </c>
      <c r="F20" s="14">
        <v>7.4</v>
      </c>
      <c r="G20" s="14">
        <v>14.3</v>
      </c>
      <c r="H20" s="11">
        <f t="shared" si="0"/>
        <v>35.400000000000006</v>
      </c>
    </row>
    <row r="21" spans="1:8" x14ac:dyDescent="0.35">
      <c r="A21" s="12">
        <v>2023</v>
      </c>
      <c r="B21" s="3">
        <v>190</v>
      </c>
      <c r="C21" s="13" t="s">
        <v>28</v>
      </c>
      <c r="D21" s="14">
        <v>243</v>
      </c>
      <c r="E21" s="14">
        <v>64.099999999999994</v>
      </c>
      <c r="F21" s="14">
        <v>57.6</v>
      </c>
      <c r="G21" s="14">
        <v>61.8</v>
      </c>
      <c r="H21" s="11">
        <f t="shared" si="0"/>
        <v>183.5</v>
      </c>
    </row>
    <row r="22" spans="1:8" x14ac:dyDescent="0.35">
      <c r="A22" s="12">
        <v>2023</v>
      </c>
      <c r="B22" s="3">
        <v>201</v>
      </c>
      <c r="C22" s="13" t="s">
        <v>6</v>
      </c>
      <c r="D22" s="14">
        <v>190</v>
      </c>
      <c r="E22" s="14">
        <v>41.2</v>
      </c>
      <c r="F22" s="14">
        <v>49.6</v>
      </c>
      <c r="G22" s="14">
        <v>56.2</v>
      </c>
      <c r="H22" s="11">
        <f t="shared" si="0"/>
        <v>147</v>
      </c>
    </row>
    <row r="23" spans="1:8" x14ac:dyDescent="0.35">
      <c r="A23" s="12">
        <v>2023</v>
      </c>
      <c r="B23" s="3">
        <v>210</v>
      </c>
      <c r="C23" s="13" t="s">
        <v>23</v>
      </c>
      <c r="D23" s="14">
        <v>281.7</v>
      </c>
      <c r="E23" s="14">
        <v>54.7</v>
      </c>
      <c r="F23" s="14">
        <v>71.5</v>
      </c>
      <c r="G23" s="14">
        <v>66.7</v>
      </c>
      <c r="H23" s="11">
        <f t="shared" si="0"/>
        <v>192.9</v>
      </c>
    </row>
    <row r="24" spans="1:8" x14ac:dyDescent="0.35">
      <c r="A24" s="12">
        <v>2023</v>
      </c>
      <c r="B24" s="3">
        <v>217</v>
      </c>
      <c r="C24" s="13" t="s">
        <v>39</v>
      </c>
      <c r="D24" s="14">
        <v>533.1</v>
      </c>
      <c r="E24" s="14">
        <v>116.4</v>
      </c>
      <c r="F24" s="14">
        <v>114.4</v>
      </c>
      <c r="G24" s="14">
        <v>148</v>
      </c>
      <c r="H24" s="11">
        <f t="shared" si="0"/>
        <v>378.8</v>
      </c>
    </row>
    <row r="25" spans="1:8" x14ac:dyDescent="0.35">
      <c r="A25" s="12">
        <v>2023</v>
      </c>
      <c r="B25" s="3">
        <v>219</v>
      </c>
      <c r="C25" s="13" t="s">
        <v>42</v>
      </c>
      <c r="D25" s="14">
        <v>383.2</v>
      </c>
      <c r="E25" s="14">
        <v>82.6</v>
      </c>
      <c r="F25" s="14">
        <v>100.3</v>
      </c>
      <c r="G25" s="14">
        <v>98</v>
      </c>
      <c r="H25" s="11">
        <f t="shared" si="0"/>
        <v>280.89999999999998</v>
      </c>
    </row>
    <row r="26" spans="1:8" x14ac:dyDescent="0.35">
      <c r="A26" s="12">
        <v>2023</v>
      </c>
      <c r="B26" s="3">
        <v>223</v>
      </c>
      <c r="C26" s="13" t="s">
        <v>49</v>
      </c>
      <c r="D26" s="14">
        <v>219</v>
      </c>
      <c r="E26" s="14">
        <v>44.9</v>
      </c>
      <c r="F26" s="14">
        <v>47.7</v>
      </c>
      <c r="G26" s="14">
        <v>73.7</v>
      </c>
      <c r="H26" s="11">
        <f t="shared" si="0"/>
        <v>166.3</v>
      </c>
    </row>
    <row r="27" spans="1:8" x14ac:dyDescent="0.35">
      <c r="A27" s="12">
        <v>2023</v>
      </c>
      <c r="B27" s="3">
        <v>230</v>
      </c>
      <c r="C27" s="13" t="s">
        <v>79</v>
      </c>
      <c r="D27" s="14">
        <v>577.20000000000005</v>
      </c>
      <c r="E27" s="14">
        <v>91.3</v>
      </c>
      <c r="F27" s="14">
        <v>140.1</v>
      </c>
      <c r="G27" s="14">
        <v>223.8</v>
      </c>
      <c r="H27" s="11">
        <f t="shared" si="0"/>
        <v>455.2</v>
      </c>
    </row>
    <row r="28" spans="1:8" x14ac:dyDescent="0.35">
      <c r="A28" s="12">
        <v>2023</v>
      </c>
      <c r="B28" s="3">
        <v>240</v>
      </c>
      <c r="C28" s="13" t="s">
        <v>16</v>
      </c>
      <c r="D28" s="14">
        <v>179.2</v>
      </c>
      <c r="E28" s="14">
        <v>40</v>
      </c>
      <c r="F28" s="14">
        <v>49.4</v>
      </c>
      <c r="G28" s="14">
        <v>35.799999999999997</v>
      </c>
      <c r="H28" s="11">
        <f t="shared" si="0"/>
        <v>125.2</v>
      </c>
    </row>
    <row r="29" spans="1:8" x14ac:dyDescent="0.35">
      <c r="A29" s="12">
        <v>2023</v>
      </c>
      <c r="B29" s="3">
        <v>250</v>
      </c>
      <c r="C29" s="13" t="s">
        <v>27</v>
      </c>
      <c r="D29" s="14">
        <v>310.5</v>
      </c>
      <c r="E29" s="14">
        <v>65.400000000000006</v>
      </c>
      <c r="F29" s="14">
        <v>81.900000000000006</v>
      </c>
      <c r="G29" s="14">
        <v>78.400000000000006</v>
      </c>
      <c r="H29" s="11">
        <f t="shared" si="0"/>
        <v>225.70000000000002</v>
      </c>
    </row>
    <row r="30" spans="1:8" x14ac:dyDescent="0.35">
      <c r="A30" s="12">
        <v>2023</v>
      </c>
      <c r="B30" s="3">
        <v>253</v>
      </c>
      <c r="C30" s="13" t="s">
        <v>33</v>
      </c>
      <c r="D30" s="14">
        <v>270.5</v>
      </c>
      <c r="E30" s="14">
        <v>58.1</v>
      </c>
      <c r="F30" s="14">
        <v>72</v>
      </c>
      <c r="G30" s="14">
        <v>55.4</v>
      </c>
      <c r="H30" s="11">
        <f t="shared" si="0"/>
        <v>185.5</v>
      </c>
    </row>
    <row r="31" spans="1:8" x14ac:dyDescent="0.35">
      <c r="A31" s="12">
        <v>2023</v>
      </c>
      <c r="B31" s="3">
        <v>259</v>
      </c>
      <c r="C31" s="13" t="s">
        <v>57</v>
      </c>
      <c r="D31" s="14">
        <v>443.9</v>
      </c>
      <c r="E31" s="14">
        <v>103.6</v>
      </c>
      <c r="F31" s="14">
        <v>99.7</v>
      </c>
      <c r="G31" s="14">
        <v>99.5</v>
      </c>
      <c r="H31" s="11">
        <f t="shared" si="0"/>
        <v>302.8</v>
      </c>
    </row>
    <row r="32" spans="1:8" x14ac:dyDescent="0.35">
      <c r="A32" s="12">
        <v>2023</v>
      </c>
      <c r="B32" s="3">
        <v>260</v>
      </c>
      <c r="C32" s="13" t="s">
        <v>37</v>
      </c>
      <c r="D32" s="14">
        <v>245.4</v>
      </c>
      <c r="E32" s="14">
        <v>58.6</v>
      </c>
      <c r="F32" s="14">
        <v>49.3</v>
      </c>
      <c r="G32" s="14">
        <v>65</v>
      </c>
      <c r="H32" s="11">
        <f t="shared" si="0"/>
        <v>172.9</v>
      </c>
    </row>
    <row r="33" spans="1:8" x14ac:dyDescent="0.35">
      <c r="A33" s="12">
        <v>2023</v>
      </c>
      <c r="B33" s="3">
        <v>265</v>
      </c>
      <c r="C33" s="13" t="s">
        <v>78</v>
      </c>
      <c r="D33" s="14">
        <v>525.20000000000005</v>
      </c>
      <c r="E33" s="14">
        <v>116.1</v>
      </c>
      <c r="F33" s="14">
        <v>131.4</v>
      </c>
      <c r="G33" s="14">
        <v>123.9</v>
      </c>
      <c r="H33" s="11">
        <f t="shared" si="0"/>
        <v>371.4</v>
      </c>
    </row>
    <row r="34" spans="1:8" x14ac:dyDescent="0.35">
      <c r="A34" s="12">
        <v>2023</v>
      </c>
      <c r="B34" s="3">
        <v>269</v>
      </c>
      <c r="C34" s="13" t="s">
        <v>86</v>
      </c>
      <c r="D34" s="14">
        <v>131.6</v>
      </c>
      <c r="E34" s="14">
        <v>30.5</v>
      </c>
      <c r="F34" s="14">
        <v>29.9</v>
      </c>
      <c r="G34" s="14">
        <v>40.200000000000003</v>
      </c>
      <c r="H34" s="11">
        <f t="shared" si="0"/>
        <v>100.6</v>
      </c>
    </row>
    <row r="35" spans="1:8" x14ac:dyDescent="0.35">
      <c r="A35" s="12" t="s">
        <v>123</v>
      </c>
      <c r="B35" s="3">
        <v>270</v>
      </c>
      <c r="C35" s="13" t="s">
        <v>34</v>
      </c>
      <c r="D35" s="14">
        <v>386.4</v>
      </c>
      <c r="E35" s="14">
        <v>85.4</v>
      </c>
      <c r="F35" s="14">
        <v>83.8</v>
      </c>
      <c r="G35" s="14">
        <v>107.9</v>
      </c>
      <c r="H35" s="11">
        <f t="shared" si="0"/>
        <v>277.10000000000002</v>
      </c>
    </row>
    <row r="36" spans="1:8" x14ac:dyDescent="0.35">
      <c r="A36" s="12">
        <v>2023</v>
      </c>
      <c r="B36" s="3">
        <v>306</v>
      </c>
      <c r="C36" s="13" t="s">
        <v>73</v>
      </c>
      <c r="D36" s="14">
        <v>282.89999999999998</v>
      </c>
      <c r="E36" s="14">
        <v>57</v>
      </c>
      <c r="F36" s="14">
        <v>69.8</v>
      </c>
      <c r="G36" s="14">
        <v>67</v>
      </c>
      <c r="H36" s="11">
        <f t="shared" si="0"/>
        <v>193.8</v>
      </c>
    </row>
    <row r="37" spans="1:8" x14ac:dyDescent="0.35">
      <c r="A37" s="12">
        <v>2023</v>
      </c>
      <c r="B37" s="3">
        <v>316</v>
      </c>
      <c r="C37" s="13" t="s">
        <v>44</v>
      </c>
      <c r="D37" s="14">
        <v>332.9</v>
      </c>
      <c r="E37" s="14">
        <v>62.8</v>
      </c>
      <c r="F37" s="14">
        <v>70.599999999999994</v>
      </c>
      <c r="G37" s="14">
        <v>87.9</v>
      </c>
      <c r="H37" s="11">
        <f t="shared" si="0"/>
        <v>221.29999999999998</v>
      </c>
    </row>
    <row r="38" spans="1:8" x14ac:dyDescent="0.35">
      <c r="A38" s="12" t="s">
        <v>123</v>
      </c>
      <c r="B38" s="3">
        <v>320</v>
      </c>
      <c r="C38" s="13" t="s">
        <v>21</v>
      </c>
      <c r="D38" s="14">
        <v>284</v>
      </c>
      <c r="E38" s="14">
        <v>65.8</v>
      </c>
      <c r="F38" s="14">
        <v>66.099999999999994</v>
      </c>
      <c r="G38" s="14">
        <v>71.400000000000006</v>
      </c>
      <c r="H38" s="11">
        <f t="shared" si="0"/>
        <v>203.29999999999998</v>
      </c>
    </row>
    <row r="39" spans="1:8" x14ac:dyDescent="0.35">
      <c r="A39" s="12">
        <v>2023</v>
      </c>
      <c r="B39" s="3">
        <v>326</v>
      </c>
      <c r="C39" s="13" t="s">
        <v>53</v>
      </c>
      <c r="D39" s="14">
        <v>267</v>
      </c>
      <c r="E39" s="14">
        <v>49.2</v>
      </c>
      <c r="F39" s="14">
        <v>68.8</v>
      </c>
      <c r="G39" s="14">
        <v>71.5</v>
      </c>
      <c r="H39" s="11">
        <f t="shared" si="0"/>
        <v>189.5</v>
      </c>
    </row>
    <row r="40" spans="1:8" x14ac:dyDescent="0.35">
      <c r="A40" s="12">
        <v>2023</v>
      </c>
      <c r="B40" s="3">
        <v>329</v>
      </c>
      <c r="C40" s="13" t="s">
        <v>77</v>
      </c>
      <c r="D40" s="14">
        <v>175.9</v>
      </c>
      <c r="E40" s="14">
        <v>37.299999999999997</v>
      </c>
      <c r="F40" s="14">
        <v>47.6</v>
      </c>
      <c r="G40" s="14">
        <v>40.9</v>
      </c>
      <c r="H40" s="11">
        <f t="shared" si="0"/>
        <v>125.80000000000001</v>
      </c>
    </row>
    <row r="41" spans="1:8" x14ac:dyDescent="0.35">
      <c r="A41" s="12">
        <v>2023</v>
      </c>
      <c r="B41" s="3">
        <v>330</v>
      </c>
      <c r="C41" s="13" t="s">
        <v>85</v>
      </c>
      <c r="D41" s="14">
        <v>455.2</v>
      </c>
      <c r="E41" s="14">
        <v>107.3</v>
      </c>
      <c r="F41" s="14">
        <v>98.9</v>
      </c>
      <c r="G41" s="14">
        <v>103.8</v>
      </c>
      <c r="H41" s="11">
        <f t="shared" si="0"/>
        <v>310</v>
      </c>
    </row>
    <row r="42" spans="1:8" x14ac:dyDescent="0.35">
      <c r="A42" s="12">
        <v>2023</v>
      </c>
      <c r="B42" s="3">
        <v>336</v>
      </c>
      <c r="C42" s="13" t="s">
        <v>88</v>
      </c>
      <c r="D42" s="14">
        <v>127.1</v>
      </c>
      <c r="E42" s="14">
        <v>20.5</v>
      </c>
      <c r="F42" s="14">
        <v>30.8</v>
      </c>
      <c r="G42" s="14">
        <v>40</v>
      </c>
      <c r="H42" s="11">
        <f t="shared" si="0"/>
        <v>91.3</v>
      </c>
    </row>
    <row r="43" spans="1:8" x14ac:dyDescent="0.35">
      <c r="A43" s="12">
        <v>2023</v>
      </c>
      <c r="B43" s="3">
        <v>340</v>
      </c>
      <c r="C43" s="13" t="s">
        <v>87</v>
      </c>
      <c r="D43" s="14">
        <v>192.2</v>
      </c>
      <c r="E43" s="14">
        <v>40.799999999999997</v>
      </c>
      <c r="F43" s="14">
        <v>50.9</v>
      </c>
      <c r="G43" s="14">
        <v>53</v>
      </c>
      <c r="H43" s="11">
        <f t="shared" si="0"/>
        <v>144.69999999999999</v>
      </c>
    </row>
    <row r="44" spans="1:8" x14ac:dyDescent="0.35">
      <c r="A44" s="12">
        <v>2023</v>
      </c>
      <c r="B44" s="3">
        <v>350</v>
      </c>
      <c r="C44" s="13" t="s">
        <v>59</v>
      </c>
      <c r="D44" s="14">
        <v>160.5</v>
      </c>
      <c r="E44" s="14">
        <v>34.200000000000003</v>
      </c>
      <c r="F44" s="14">
        <v>25.5</v>
      </c>
      <c r="G44" s="14">
        <v>55.1</v>
      </c>
      <c r="H44" s="11">
        <f t="shared" si="0"/>
        <v>114.80000000000001</v>
      </c>
    </row>
    <row r="45" spans="1:8" x14ac:dyDescent="0.35">
      <c r="A45" s="12">
        <v>2023</v>
      </c>
      <c r="B45" s="3">
        <v>360</v>
      </c>
      <c r="C45" s="13" t="s">
        <v>61</v>
      </c>
      <c r="D45" s="14">
        <v>320.5</v>
      </c>
      <c r="E45" s="14">
        <v>75.099999999999994</v>
      </c>
      <c r="F45" s="14">
        <v>57.2</v>
      </c>
      <c r="G45" s="14">
        <v>86.3</v>
      </c>
      <c r="H45" s="11">
        <f t="shared" si="0"/>
        <v>218.60000000000002</v>
      </c>
    </row>
    <row r="46" spans="1:8" x14ac:dyDescent="0.35">
      <c r="A46" s="12" t="s">
        <v>123</v>
      </c>
      <c r="B46" s="3">
        <v>370</v>
      </c>
      <c r="C46" s="13" t="s">
        <v>70</v>
      </c>
      <c r="D46" s="14">
        <v>460.4</v>
      </c>
      <c r="E46" s="14">
        <v>104.6</v>
      </c>
      <c r="F46" s="14">
        <v>92.5</v>
      </c>
      <c r="G46" s="14">
        <v>116.9</v>
      </c>
      <c r="H46" s="11">
        <f t="shared" si="0"/>
        <v>314</v>
      </c>
    </row>
    <row r="47" spans="1:8" x14ac:dyDescent="0.35">
      <c r="A47" s="12">
        <v>2023</v>
      </c>
      <c r="B47" s="3">
        <v>376</v>
      </c>
      <c r="C47" s="13" t="s">
        <v>35</v>
      </c>
      <c r="D47" s="14">
        <v>459</v>
      </c>
      <c r="E47" s="14">
        <v>109.9</v>
      </c>
      <c r="F47" s="14">
        <v>103.5</v>
      </c>
      <c r="G47" s="14">
        <v>122.4</v>
      </c>
      <c r="H47" s="11">
        <f t="shared" si="0"/>
        <v>335.8</v>
      </c>
    </row>
    <row r="48" spans="1:8" x14ac:dyDescent="0.35">
      <c r="A48" s="12" t="s">
        <v>123</v>
      </c>
      <c r="B48" s="3">
        <v>390</v>
      </c>
      <c r="C48" s="13" t="s">
        <v>102</v>
      </c>
      <c r="D48" s="14">
        <v>359</v>
      </c>
      <c r="E48" s="14">
        <v>69.599999999999994</v>
      </c>
      <c r="F48" s="14">
        <v>77.8</v>
      </c>
      <c r="G48" s="14">
        <v>98.2</v>
      </c>
      <c r="H48" s="11">
        <f t="shared" si="0"/>
        <v>245.59999999999997</v>
      </c>
    </row>
    <row r="49" spans="1:8" x14ac:dyDescent="0.35">
      <c r="A49" s="12" t="s">
        <v>123</v>
      </c>
      <c r="B49" s="3">
        <v>400</v>
      </c>
      <c r="C49" s="13" t="s">
        <v>11</v>
      </c>
      <c r="D49" s="14">
        <v>374.3</v>
      </c>
      <c r="E49" s="14">
        <v>76.5</v>
      </c>
      <c r="F49" s="14">
        <v>80.400000000000006</v>
      </c>
      <c r="G49" s="14">
        <v>109.6</v>
      </c>
      <c r="H49" s="11">
        <f t="shared" si="0"/>
        <v>266.5</v>
      </c>
    </row>
    <row r="50" spans="1:8" x14ac:dyDescent="0.35">
      <c r="A50" s="12">
        <v>2023</v>
      </c>
      <c r="B50" s="3">
        <v>410</v>
      </c>
      <c r="C50" s="13" t="s">
        <v>65</v>
      </c>
      <c r="D50" s="14">
        <v>252.6</v>
      </c>
      <c r="E50" s="14">
        <v>57</v>
      </c>
      <c r="F50" s="14">
        <v>67.599999999999994</v>
      </c>
      <c r="G50" s="14">
        <v>67.8</v>
      </c>
      <c r="H50" s="11">
        <f t="shared" si="0"/>
        <v>192.39999999999998</v>
      </c>
    </row>
    <row r="51" spans="1:8" x14ac:dyDescent="0.35">
      <c r="A51" s="12">
        <v>2023</v>
      </c>
      <c r="B51" s="3">
        <v>420</v>
      </c>
      <c r="C51" s="13" t="s">
        <v>7</v>
      </c>
      <c r="D51" s="14">
        <v>284.3</v>
      </c>
      <c r="E51" s="14">
        <v>55.7</v>
      </c>
      <c r="F51" s="14">
        <v>76</v>
      </c>
      <c r="G51" s="14">
        <v>90.7</v>
      </c>
      <c r="H51" s="11">
        <f t="shared" si="0"/>
        <v>222.39999999999998</v>
      </c>
    </row>
    <row r="52" spans="1:8" x14ac:dyDescent="0.35">
      <c r="A52" s="12">
        <v>2023</v>
      </c>
      <c r="B52" s="3">
        <v>430</v>
      </c>
      <c r="C52" s="13" t="s">
        <v>29</v>
      </c>
      <c r="D52" s="14">
        <v>344.9</v>
      </c>
      <c r="E52" s="14">
        <v>61.7</v>
      </c>
      <c r="F52" s="14">
        <v>89.4</v>
      </c>
      <c r="G52" s="14">
        <v>106.5</v>
      </c>
      <c r="H52" s="11">
        <f t="shared" si="0"/>
        <v>257.60000000000002</v>
      </c>
    </row>
    <row r="53" spans="1:8" x14ac:dyDescent="0.35">
      <c r="A53" s="12">
        <v>2023</v>
      </c>
      <c r="B53" s="3">
        <v>440</v>
      </c>
      <c r="C53" s="13" t="s">
        <v>54</v>
      </c>
      <c r="D53" s="14">
        <v>198.8</v>
      </c>
      <c r="E53" s="14">
        <v>42.3</v>
      </c>
      <c r="F53" s="14">
        <v>38.5</v>
      </c>
      <c r="G53" s="14">
        <v>60.1</v>
      </c>
      <c r="H53" s="11">
        <f t="shared" si="0"/>
        <v>140.9</v>
      </c>
    </row>
    <row r="54" spans="1:8" x14ac:dyDescent="0.35">
      <c r="A54" s="12">
        <v>2023</v>
      </c>
      <c r="B54" s="3">
        <v>450</v>
      </c>
      <c r="C54" s="13" t="s">
        <v>69</v>
      </c>
      <c r="D54" s="14">
        <v>159.4</v>
      </c>
      <c r="E54" s="14">
        <v>30</v>
      </c>
      <c r="F54" s="14">
        <v>38.299999999999997</v>
      </c>
      <c r="G54" s="14">
        <v>54.4</v>
      </c>
      <c r="H54" s="11">
        <f t="shared" si="0"/>
        <v>122.69999999999999</v>
      </c>
    </row>
    <row r="55" spans="1:8" x14ac:dyDescent="0.35">
      <c r="A55" s="12">
        <v>2023</v>
      </c>
      <c r="B55" s="3">
        <v>461</v>
      </c>
      <c r="C55" s="13" t="s">
        <v>72</v>
      </c>
      <c r="D55" s="14">
        <v>1123.3</v>
      </c>
      <c r="E55" s="14">
        <v>216.6</v>
      </c>
      <c r="F55" s="14">
        <v>256.2</v>
      </c>
      <c r="G55" s="14">
        <v>311.60000000000002</v>
      </c>
      <c r="H55" s="11">
        <f t="shared" si="0"/>
        <v>784.4</v>
      </c>
    </row>
    <row r="56" spans="1:8" x14ac:dyDescent="0.35">
      <c r="A56" s="12">
        <v>2023</v>
      </c>
      <c r="B56" s="3">
        <v>479</v>
      </c>
      <c r="C56" s="13" t="s">
        <v>90</v>
      </c>
      <c r="D56" s="14">
        <v>463.6</v>
      </c>
      <c r="E56" s="14">
        <v>80</v>
      </c>
      <c r="F56" s="14">
        <v>116.2</v>
      </c>
      <c r="G56" s="14">
        <v>130.6</v>
      </c>
      <c r="H56" s="11">
        <f t="shared" si="0"/>
        <v>326.79999999999995</v>
      </c>
    </row>
    <row r="57" spans="1:8" x14ac:dyDescent="0.35">
      <c r="A57" s="12" t="s">
        <v>123</v>
      </c>
      <c r="B57" s="3">
        <v>480</v>
      </c>
      <c r="C57" s="13" t="s">
        <v>115</v>
      </c>
      <c r="D57" s="14">
        <v>206.3</v>
      </c>
      <c r="E57" s="14">
        <v>43.2</v>
      </c>
      <c r="F57" s="14">
        <v>40.299999999999997</v>
      </c>
      <c r="G57" s="14">
        <v>68.400000000000006</v>
      </c>
      <c r="H57" s="11">
        <f t="shared" si="0"/>
        <v>151.9</v>
      </c>
    </row>
    <row r="58" spans="1:8" x14ac:dyDescent="0.35">
      <c r="A58" s="12">
        <v>2023</v>
      </c>
      <c r="B58" s="3">
        <v>482</v>
      </c>
      <c r="C58" s="13" t="s">
        <v>58</v>
      </c>
      <c r="D58" s="14">
        <v>170.1</v>
      </c>
      <c r="E58" s="14">
        <v>28.7</v>
      </c>
      <c r="F58" s="14">
        <v>45.1</v>
      </c>
      <c r="G58" s="14">
        <v>53.7</v>
      </c>
      <c r="H58" s="11">
        <f t="shared" si="0"/>
        <v>127.5</v>
      </c>
    </row>
    <row r="59" spans="1:8" x14ac:dyDescent="0.35">
      <c r="A59" s="12">
        <v>2023</v>
      </c>
      <c r="B59" s="3">
        <v>492</v>
      </c>
      <c r="C59" s="13" t="s">
        <v>103</v>
      </c>
      <c r="D59" s="14">
        <v>75.599999999999994</v>
      </c>
      <c r="E59" s="14">
        <v>13.7</v>
      </c>
      <c r="F59" s="14">
        <v>20.9</v>
      </c>
      <c r="G59" s="14">
        <v>25.7</v>
      </c>
      <c r="H59" s="11">
        <f t="shared" si="0"/>
        <v>60.3</v>
      </c>
    </row>
    <row r="60" spans="1:8" x14ac:dyDescent="0.35">
      <c r="A60" s="12">
        <v>2023</v>
      </c>
      <c r="B60" s="3">
        <v>510</v>
      </c>
      <c r="C60" s="13" t="s">
        <v>36</v>
      </c>
      <c r="D60" s="14">
        <v>339.2</v>
      </c>
      <c r="E60" s="14">
        <v>69.7</v>
      </c>
      <c r="F60" s="14">
        <v>86.5</v>
      </c>
      <c r="G60" s="14">
        <v>91.3</v>
      </c>
      <c r="H60" s="11">
        <f t="shared" si="0"/>
        <v>247.5</v>
      </c>
    </row>
    <row r="61" spans="1:8" x14ac:dyDescent="0.35">
      <c r="A61" s="12">
        <v>2023</v>
      </c>
      <c r="B61" s="3">
        <v>530</v>
      </c>
      <c r="C61" s="13" t="s">
        <v>10</v>
      </c>
      <c r="D61" s="14">
        <v>188.4</v>
      </c>
      <c r="E61" s="14">
        <v>33.9</v>
      </c>
      <c r="F61" s="14">
        <v>48.3</v>
      </c>
      <c r="G61" s="14">
        <v>62.5</v>
      </c>
      <c r="H61" s="11">
        <f t="shared" si="0"/>
        <v>144.69999999999999</v>
      </c>
    </row>
    <row r="62" spans="1:8" x14ac:dyDescent="0.35">
      <c r="A62" s="12">
        <v>2023</v>
      </c>
      <c r="B62" s="3">
        <v>540</v>
      </c>
      <c r="C62" s="13" t="s">
        <v>92</v>
      </c>
      <c r="D62" s="14">
        <v>483.4</v>
      </c>
      <c r="E62" s="14">
        <v>115.7</v>
      </c>
      <c r="F62" s="14">
        <v>114.4</v>
      </c>
      <c r="G62" s="14">
        <v>142.6</v>
      </c>
      <c r="H62" s="11">
        <f t="shared" si="0"/>
        <v>372.70000000000005</v>
      </c>
    </row>
    <row r="63" spans="1:8" x14ac:dyDescent="0.35">
      <c r="A63" s="12">
        <v>2023</v>
      </c>
      <c r="B63" s="3">
        <v>550</v>
      </c>
      <c r="C63" s="13" t="s">
        <v>94</v>
      </c>
      <c r="D63" s="14">
        <v>267.7</v>
      </c>
      <c r="E63" s="14">
        <v>45.5</v>
      </c>
      <c r="F63" s="14">
        <v>64.3</v>
      </c>
      <c r="G63" s="14">
        <v>92.5</v>
      </c>
      <c r="H63" s="11">
        <f t="shared" si="0"/>
        <v>202.3</v>
      </c>
    </row>
    <row r="64" spans="1:8" x14ac:dyDescent="0.35">
      <c r="A64" s="12">
        <v>2023</v>
      </c>
      <c r="B64" s="3">
        <v>561</v>
      </c>
      <c r="C64" s="13" t="s">
        <v>17</v>
      </c>
      <c r="D64" s="14">
        <v>818.8</v>
      </c>
      <c r="E64" s="14">
        <v>172.6</v>
      </c>
      <c r="F64" s="14">
        <v>208.1</v>
      </c>
      <c r="G64" s="14">
        <v>200.4</v>
      </c>
      <c r="H64" s="11">
        <f t="shared" si="0"/>
        <v>581.1</v>
      </c>
    </row>
    <row r="65" spans="1:8" x14ac:dyDescent="0.35">
      <c r="A65" s="12">
        <v>2023</v>
      </c>
      <c r="B65" s="3">
        <v>563</v>
      </c>
      <c r="C65" s="13" t="s">
        <v>18</v>
      </c>
      <c r="D65" s="14">
        <v>33.9</v>
      </c>
      <c r="E65" s="14">
        <v>4.0999999999999996</v>
      </c>
      <c r="F65" s="14">
        <v>9.3000000000000007</v>
      </c>
      <c r="G65" s="14">
        <v>9.5</v>
      </c>
      <c r="H65" s="11">
        <f t="shared" si="0"/>
        <v>22.9</v>
      </c>
    </row>
    <row r="66" spans="1:8" x14ac:dyDescent="0.35">
      <c r="A66" s="12">
        <v>2023</v>
      </c>
      <c r="B66" s="3">
        <v>573</v>
      </c>
      <c r="C66" s="13" t="s">
        <v>97</v>
      </c>
      <c r="D66" s="14">
        <v>367.2</v>
      </c>
      <c r="E66" s="14">
        <v>70.599999999999994</v>
      </c>
      <c r="F66" s="14">
        <v>98.4</v>
      </c>
      <c r="G66" s="14">
        <v>115</v>
      </c>
      <c r="H66" s="11">
        <f t="shared" si="0"/>
        <v>284</v>
      </c>
    </row>
    <row r="67" spans="1:8" x14ac:dyDescent="0.35">
      <c r="A67" s="12" t="s">
        <v>123</v>
      </c>
      <c r="B67" s="3">
        <v>575</v>
      </c>
      <c r="C67" s="13" t="s">
        <v>98</v>
      </c>
      <c r="D67" s="14">
        <v>273.7</v>
      </c>
      <c r="E67" s="14">
        <v>51.5</v>
      </c>
      <c r="F67" s="14">
        <v>74.3</v>
      </c>
      <c r="G67" s="14">
        <v>78.5</v>
      </c>
      <c r="H67" s="11">
        <f t="shared" si="0"/>
        <v>204.3</v>
      </c>
    </row>
    <row r="68" spans="1:8" x14ac:dyDescent="0.35">
      <c r="A68" s="12">
        <v>2023</v>
      </c>
      <c r="B68" s="3">
        <v>580</v>
      </c>
      <c r="C68" s="13" t="s">
        <v>104</v>
      </c>
      <c r="D68" s="14">
        <v>404</v>
      </c>
      <c r="E68" s="14">
        <v>68.3</v>
      </c>
      <c r="F68" s="14">
        <v>104</v>
      </c>
      <c r="G68" s="14">
        <v>127.4</v>
      </c>
      <c r="H68" s="11">
        <f t="shared" ref="H68:H101" si="1">SUM(E68:G68)</f>
        <v>299.70000000000005</v>
      </c>
    </row>
    <row r="69" spans="1:8" x14ac:dyDescent="0.35">
      <c r="A69" s="12" t="s">
        <v>123</v>
      </c>
      <c r="B69" s="3">
        <v>607</v>
      </c>
      <c r="C69" s="13" t="s">
        <v>24</v>
      </c>
      <c r="D69" s="14">
        <v>330.8</v>
      </c>
      <c r="E69" s="14">
        <v>82.9</v>
      </c>
      <c r="F69" s="14">
        <v>60.9</v>
      </c>
      <c r="G69" s="14">
        <v>95.3</v>
      </c>
      <c r="H69" s="11">
        <f t="shared" si="1"/>
        <v>239.10000000000002</v>
      </c>
    </row>
    <row r="70" spans="1:8" x14ac:dyDescent="0.35">
      <c r="A70" s="12">
        <v>2023</v>
      </c>
      <c r="B70" s="3">
        <v>615</v>
      </c>
      <c r="C70" s="13" t="s">
        <v>46</v>
      </c>
      <c r="D70" s="14">
        <v>516.6</v>
      </c>
      <c r="E70" s="14">
        <v>101.5</v>
      </c>
      <c r="F70" s="14">
        <v>124.8</v>
      </c>
      <c r="G70" s="14">
        <v>151.4</v>
      </c>
      <c r="H70" s="11">
        <f t="shared" si="1"/>
        <v>377.70000000000005</v>
      </c>
    </row>
    <row r="71" spans="1:8" x14ac:dyDescent="0.35">
      <c r="A71" s="12">
        <v>2023</v>
      </c>
      <c r="B71" s="3">
        <v>621</v>
      </c>
      <c r="C71" s="13" t="s">
        <v>55</v>
      </c>
      <c r="D71" s="14">
        <v>539.6</v>
      </c>
      <c r="E71" s="14">
        <v>103.4</v>
      </c>
      <c r="F71" s="14">
        <v>140.30000000000001</v>
      </c>
      <c r="G71" s="14">
        <v>151.9</v>
      </c>
      <c r="H71" s="11">
        <f t="shared" si="1"/>
        <v>395.6</v>
      </c>
    </row>
    <row r="72" spans="1:8" x14ac:dyDescent="0.35">
      <c r="A72" s="12">
        <v>2023</v>
      </c>
      <c r="B72" s="3">
        <v>630</v>
      </c>
      <c r="C72" s="13" t="s">
        <v>99</v>
      </c>
      <c r="D72" s="14">
        <v>690.9</v>
      </c>
      <c r="E72" s="14">
        <v>153.6</v>
      </c>
      <c r="F72" s="14">
        <v>167.8</v>
      </c>
      <c r="G72" s="14">
        <v>189.2</v>
      </c>
      <c r="H72" s="11">
        <f t="shared" si="1"/>
        <v>510.59999999999997</v>
      </c>
    </row>
    <row r="73" spans="1:8" x14ac:dyDescent="0.35">
      <c r="A73" s="12">
        <v>2023</v>
      </c>
      <c r="B73" s="3">
        <v>657</v>
      </c>
      <c r="C73" s="13" t="s">
        <v>41</v>
      </c>
      <c r="D73" s="14">
        <v>609.4</v>
      </c>
      <c r="E73" s="14">
        <v>108.9</v>
      </c>
      <c r="F73" s="14">
        <v>143.4</v>
      </c>
      <c r="G73" s="14">
        <v>182.7</v>
      </c>
      <c r="H73" s="11">
        <f t="shared" si="1"/>
        <v>435</v>
      </c>
    </row>
    <row r="74" spans="1:8" x14ac:dyDescent="0.35">
      <c r="A74" s="12">
        <v>2023</v>
      </c>
      <c r="B74" s="3">
        <v>661</v>
      </c>
      <c r="C74" s="13" t="s">
        <v>45</v>
      </c>
      <c r="D74" s="14">
        <v>391.1</v>
      </c>
      <c r="E74" s="14">
        <v>77.400000000000006</v>
      </c>
      <c r="F74" s="14">
        <v>112.1</v>
      </c>
      <c r="G74" s="14">
        <v>111.9</v>
      </c>
      <c r="H74" s="11">
        <f t="shared" si="1"/>
        <v>301.39999999999998</v>
      </c>
    </row>
    <row r="75" spans="1:8" x14ac:dyDescent="0.35">
      <c r="A75" s="12" t="s">
        <v>123</v>
      </c>
      <c r="B75" s="3">
        <v>665</v>
      </c>
      <c r="C75" s="13" t="s">
        <v>60</v>
      </c>
      <c r="D75" s="14">
        <v>169</v>
      </c>
      <c r="E75" s="14">
        <v>31.9</v>
      </c>
      <c r="F75" s="14">
        <v>38.200000000000003</v>
      </c>
      <c r="G75" s="14">
        <v>62.1</v>
      </c>
      <c r="H75" s="11">
        <f t="shared" si="1"/>
        <v>132.19999999999999</v>
      </c>
    </row>
    <row r="76" spans="1:8" x14ac:dyDescent="0.35">
      <c r="A76" s="12">
        <v>2023</v>
      </c>
      <c r="B76" s="3">
        <v>671</v>
      </c>
      <c r="C76" s="13" t="s">
        <v>89</v>
      </c>
      <c r="D76" s="14">
        <v>166.6</v>
      </c>
      <c r="E76" s="14">
        <v>26.7</v>
      </c>
      <c r="F76" s="14">
        <v>36.200000000000003</v>
      </c>
      <c r="G76" s="14">
        <v>54.4</v>
      </c>
      <c r="H76" s="11">
        <f t="shared" si="1"/>
        <v>117.30000000000001</v>
      </c>
    </row>
    <row r="77" spans="1:8" x14ac:dyDescent="0.35">
      <c r="A77" s="12">
        <v>2023</v>
      </c>
      <c r="B77" s="3">
        <v>706</v>
      </c>
      <c r="C77" s="13" t="s">
        <v>91</v>
      </c>
      <c r="D77" s="14">
        <v>247.3</v>
      </c>
      <c r="E77" s="14">
        <v>53.4</v>
      </c>
      <c r="F77" s="14">
        <v>53.9</v>
      </c>
      <c r="G77" s="14">
        <v>67.5</v>
      </c>
      <c r="H77" s="11">
        <f t="shared" si="1"/>
        <v>174.8</v>
      </c>
    </row>
    <row r="78" spans="1:8" x14ac:dyDescent="0.35">
      <c r="A78" s="12" t="s">
        <v>123</v>
      </c>
      <c r="B78" s="3">
        <v>707</v>
      </c>
      <c r="C78" s="13" t="s">
        <v>67</v>
      </c>
      <c r="D78" s="14">
        <v>324.8</v>
      </c>
      <c r="E78" s="14">
        <v>48.5</v>
      </c>
      <c r="F78" s="14">
        <v>85.9</v>
      </c>
      <c r="G78" s="14">
        <v>107.4</v>
      </c>
      <c r="H78" s="11">
        <f t="shared" si="1"/>
        <v>241.8</v>
      </c>
    </row>
    <row r="79" spans="1:8" x14ac:dyDescent="0.35">
      <c r="A79" s="12">
        <v>2023</v>
      </c>
      <c r="B79" s="3">
        <v>710</v>
      </c>
      <c r="C79" s="13" t="s">
        <v>19</v>
      </c>
      <c r="D79" s="14">
        <v>279.2</v>
      </c>
      <c r="E79" s="14">
        <v>58.1</v>
      </c>
      <c r="F79" s="14">
        <v>74.3</v>
      </c>
      <c r="G79" s="14">
        <v>71.599999999999994</v>
      </c>
      <c r="H79" s="11">
        <f t="shared" si="1"/>
        <v>204</v>
      </c>
    </row>
    <row r="80" spans="1:8" x14ac:dyDescent="0.35">
      <c r="A80" s="12">
        <v>2023</v>
      </c>
      <c r="B80" s="3">
        <v>727</v>
      </c>
      <c r="C80" s="13" t="s">
        <v>71</v>
      </c>
      <c r="D80" s="14">
        <v>170.8</v>
      </c>
      <c r="E80" s="14">
        <v>31</v>
      </c>
      <c r="F80" s="14">
        <v>41.2</v>
      </c>
      <c r="G80" s="14">
        <v>49.1</v>
      </c>
      <c r="H80" s="11">
        <f t="shared" si="1"/>
        <v>121.30000000000001</v>
      </c>
    </row>
    <row r="81" spans="1:8" x14ac:dyDescent="0.35">
      <c r="A81" s="12">
        <v>2023</v>
      </c>
      <c r="B81" s="3">
        <v>730</v>
      </c>
      <c r="C81" s="13" t="s">
        <v>74</v>
      </c>
      <c r="D81" s="14">
        <v>1030.4000000000001</v>
      </c>
      <c r="E81" s="14">
        <v>215.9</v>
      </c>
      <c r="F81" s="14">
        <v>252.2</v>
      </c>
      <c r="G81" s="14">
        <v>254.4</v>
      </c>
      <c r="H81" s="11">
        <f t="shared" si="1"/>
        <v>722.5</v>
      </c>
    </row>
    <row r="82" spans="1:8" x14ac:dyDescent="0.35">
      <c r="A82" s="12">
        <v>2023</v>
      </c>
      <c r="B82" s="3">
        <v>740</v>
      </c>
      <c r="C82" s="13" t="s">
        <v>82</v>
      </c>
      <c r="D82" s="14">
        <v>621.79999999999995</v>
      </c>
      <c r="E82" s="14">
        <v>125.9</v>
      </c>
      <c r="F82" s="14">
        <v>130.6</v>
      </c>
      <c r="G82" s="14">
        <v>183.2</v>
      </c>
      <c r="H82" s="11">
        <f t="shared" si="1"/>
        <v>439.7</v>
      </c>
    </row>
    <row r="83" spans="1:8" x14ac:dyDescent="0.35">
      <c r="A83" s="12">
        <v>2023</v>
      </c>
      <c r="B83" s="3">
        <v>741</v>
      </c>
      <c r="C83" s="13" t="s">
        <v>81</v>
      </c>
      <c r="D83" s="14">
        <v>31.3</v>
      </c>
      <c r="E83" s="14">
        <v>4.8</v>
      </c>
      <c r="F83" s="14">
        <v>6.8</v>
      </c>
      <c r="G83" s="14">
        <v>11.6</v>
      </c>
      <c r="H83" s="11">
        <f t="shared" si="1"/>
        <v>23.2</v>
      </c>
    </row>
    <row r="84" spans="1:8" x14ac:dyDescent="0.35">
      <c r="A84" s="12">
        <v>2023</v>
      </c>
      <c r="B84" s="3">
        <v>746</v>
      </c>
      <c r="C84" s="13" t="s">
        <v>83</v>
      </c>
      <c r="D84" s="14">
        <v>321.89999999999998</v>
      </c>
      <c r="E84" s="14">
        <v>60.7</v>
      </c>
      <c r="F84" s="14">
        <v>90.1</v>
      </c>
      <c r="G84" s="14">
        <v>85.6</v>
      </c>
      <c r="H84" s="11">
        <f t="shared" si="1"/>
        <v>236.4</v>
      </c>
    </row>
    <row r="85" spans="1:8" x14ac:dyDescent="0.35">
      <c r="A85" s="12">
        <v>2023</v>
      </c>
      <c r="B85" s="3">
        <v>751</v>
      </c>
      <c r="C85" s="13" t="s">
        <v>106</v>
      </c>
      <c r="D85" s="14">
        <v>2113.6999999999998</v>
      </c>
      <c r="E85" s="14">
        <v>409</v>
      </c>
      <c r="F85" s="14">
        <v>519.4</v>
      </c>
      <c r="G85" s="14">
        <v>590.5</v>
      </c>
      <c r="H85" s="11">
        <f t="shared" si="1"/>
        <v>1518.9</v>
      </c>
    </row>
    <row r="86" spans="1:8" x14ac:dyDescent="0.35">
      <c r="A86" s="12">
        <v>2023</v>
      </c>
      <c r="B86" s="3">
        <v>756</v>
      </c>
      <c r="C86" s="13" t="s">
        <v>50</v>
      </c>
      <c r="D86" s="14">
        <v>199.9</v>
      </c>
      <c r="E86" s="14">
        <v>42.1</v>
      </c>
      <c r="F86" s="14">
        <v>54.3</v>
      </c>
      <c r="G86" s="14">
        <v>55.1</v>
      </c>
      <c r="H86" s="11">
        <f t="shared" si="1"/>
        <v>151.5</v>
      </c>
    </row>
    <row r="87" spans="1:8" x14ac:dyDescent="0.35">
      <c r="A87" s="12">
        <v>2023</v>
      </c>
      <c r="B87" s="3">
        <v>760</v>
      </c>
      <c r="C87" s="13" t="s">
        <v>76</v>
      </c>
      <c r="D87" s="14">
        <v>464.6</v>
      </c>
      <c r="E87" s="14">
        <v>79.7</v>
      </c>
      <c r="F87" s="14">
        <v>139</v>
      </c>
      <c r="G87" s="14">
        <v>155.69999999999999</v>
      </c>
      <c r="H87" s="11">
        <f t="shared" si="1"/>
        <v>374.4</v>
      </c>
    </row>
    <row r="88" spans="1:8" x14ac:dyDescent="0.35">
      <c r="A88" s="12">
        <v>2023</v>
      </c>
      <c r="B88" s="3">
        <v>766</v>
      </c>
      <c r="C88" s="13" t="s">
        <v>38</v>
      </c>
      <c r="D88" s="14">
        <v>288.7</v>
      </c>
      <c r="E88" s="14">
        <v>61.2</v>
      </c>
      <c r="F88" s="14">
        <v>62.9</v>
      </c>
      <c r="G88" s="14">
        <v>105.2</v>
      </c>
      <c r="H88" s="11">
        <f t="shared" si="1"/>
        <v>229.3</v>
      </c>
    </row>
    <row r="89" spans="1:8" x14ac:dyDescent="0.35">
      <c r="A89" s="12" t="s">
        <v>123</v>
      </c>
      <c r="B89" s="3">
        <v>773</v>
      </c>
      <c r="C89" s="13" t="s">
        <v>66</v>
      </c>
      <c r="D89" s="14">
        <v>219.9</v>
      </c>
      <c r="E89" s="14">
        <v>36.4</v>
      </c>
      <c r="F89" s="14">
        <v>48</v>
      </c>
      <c r="G89" s="14">
        <v>76.900000000000006</v>
      </c>
      <c r="H89" s="11">
        <f t="shared" si="1"/>
        <v>161.30000000000001</v>
      </c>
    </row>
    <row r="90" spans="1:8" x14ac:dyDescent="0.35">
      <c r="A90" s="12">
        <v>2023</v>
      </c>
      <c r="B90" s="3">
        <v>779</v>
      </c>
      <c r="C90" s="13" t="s">
        <v>84</v>
      </c>
      <c r="D90" s="14">
        <v>385.3</v>
      </c>
      <c r="E90" s="14">
        <v>84.1</v>
      </c>
      <c r="F90" s="14">
        <v>91.4</v>
      </c>
      <c r="G90" s="14">
        <v>127.9</v>
      </c>
      <c r="H90" s="11">
        <f t="shared" si="1"/>
        <v>303.39999999999998</v>
      </c>
    </row>
    <row r="91" spans="1:8" x14ac:dyDescent="0.35">
      <c r="A91" s="12">
        <v>2023</v>
      </c>
      <c r="B91" s="3">
        <v>787</v>
      </c>
      <c r="C91" s="13" t="s">
        <v>93</v>
      </c>
      <c r="D91" s="14">
        <v>421.2</v>
      </c>
      <c r="E91" s="14">
        <v>79.8</v>
      </c>
      <c r="F91" s="14">
        <v>97.2</v>
      </c>
      <c r="G91" s="14">
        <v>145.4</v>
      </c>
      <c r="H91" s="11">
        <f t="shared" si="1"/>
        <v>322.39999999999998</v>
      </c>
    </row>
    <row r="92" spans="1:8" x14ac:dyDescent="0.35">
      <c r="A92" s="12">
        <v>2023</v>
      </c>
      <c r="B92" s="3">
        <v>791</v>
      </c>
      <c r="C92" s="13" t="s">
        <v>101</v>
      </c>
      <c r="D92" s="14">
        <v>639.6</v>
      </c>
      <c r="E92" s="14">
        <v>116.4</v>
      </c>
      <c r="F92" s="14">
        <v>167.7</v>
      </c>
      <c r="G92" s="14">
        <v>183.4</v>
      </c>
      <c r="H92" s="11">
        <f t="shared" si="1"/>
        <v>467.5</v>
      </c>
    </row>
    <row r="93" spans="1:8" x14ac:dyDescent="0.35">
      <c r="A93" s="12">
        <v>2023</v>
      </c>
      <c r="B93" s="3">
        <v>810</v>
      </c>
      <c r="C93" s="13" t="s">
        <v>13</v>
      </c>
      <c r="D93" s="14">
        <v>239.5</v>
      </c>
      <c r="E93" s="14">
        <v>50.4</v>
      </c>
      <c r="F93" s="14">
        <v>61.8</v>
      </c>
      <c r="G93" s="14">
        <v>72.8</v>
      </c>
      <c r="H93" s="11">
        <f t="shared" si="1"/>
        <v>185</v>
      </c>
    </row>
    <row r="94" spans="1:8" x14ac:dyDescent="0.35">
      <c r="A94" s="12">
        <v>2023</v>
      </c>
      <c r="B94" s="3">
        <v>813</v>
      </c>
      <c r="C94" s="13" t="s">
        <v>26</v>
      </c>
      <c r="D94" s="14">
        <v>474</v>
      </c>
      <c r="E94" s="14">
        <v>89.6</v>
      </c>
      <c r="F94" s="14">
        <v>103.3</v>
      </c>
      <c r="G94" s="14">
        <v>144.6</v>
      </c>
      <c r="H94" s="11">
        <f t="shared" si="1"/>
        <v>337.5</v>
      </c>
    </row>
    <row r="95" spans="1:8" x14ac:dyDescent="0.35">
      <c r="A95" s="12">
        <v>2023</v>
      </c>
      <c r="B95" s="3">
        <v>820</v>
      </c>
      <c r="C95" s="13" t="s">
        <v>116</v>
      </c>
      <c r="D95" s="14">
        <v>320.2</v>
      </c>
      <c r="E95" s="14">
        <v>54.4</v>
      </c>
      <c r="F95" s="14">
        <v>84.1</v>
      </c>
      <c r="G95" s="14">
        <v>108.3</v>
      </c>
      <c r="H95" s="11">
        <f t="shared" si="1"/>
        <v>246.8</v>
      </c>
    </row>
    <row r="96" spans="1:8" x14ac:dyDescent="0.35">
      <c r="A96" s="12">
        <v>2023</v>
      </c>
      <c r="B96" s="3">
        <v>825</v>
      </c>
      <c r="C96" s="13" t="s">
        <v>63</v>
      </c>
      <c r="D96" s="14">
        <v>28.7</v>
      </c>
      <c r="E96" s="14">
        <v>3.6</v>
      </c>
      <c r="F96" s="14">
        <v>6.8</v>
      </c>
      <c r="G96" s="14">
        <v>6.6</v>
      </c>
      <c r="H96" s="11">
        <f t="shared" si="1"/>
        <v>17</v>
      </c>
    </row>
    <row r="97" spans="1:8" x14ac:dyDescent="0.35">
      <c r="A97" s="12">
        <v>2023</v>
      </c>
      <c r="B97" s="3">
        <v>840</v>
      </c>
      <c r="C97" s="13" t="s">
        <v>75</v>
      </c>
      <c r="D97" s="14">
        <v>202.6</v>
      </c>
      <c r="E97" s="14">
        <v>34.1</v>
      </c>
      <c r="F97" s="14">
        <v>59.5</v>
      </c>
      <c r="G97" s="14">
        <v>66.599999999999994</v>
      </c>
      <c r="H97" s="11">
        <f t="shared" si="1"/>
        <v>160.19999999999999</v>
      </c>
    </row>
    <row r="98" spans="1:8" x14ac:dyDescent="0.35">
      <c r="A98" s="12">
        <v>2023</v>
      </c>
      <c r="B98" s="3">
        <v>846</v>
      </c>
      <c r="C98" s="13" t="s">
        <v>64</v>
      </c>
      <c r="D98" s="14">
        <v>301.5</v>
      </c>
      <c r="E98" s="14">
        <v>54.2</v>
      </c>
      <c r="F98" s="14">
        <v>89.5</v>
      </c>
      <c r="G98" s="14">
        <v>85.3</v>
      </c>
      <c r="H98" s="11">
        <f t="shared" si="1"/>
        <v>229</v>
      </c>
    </row>
    <row r="99" spans="1:8" x14ac:dyDescent="0.35">
      <c r="A99" s="12">
        <v>2023</v>
      </c>
      <c r="B99" s="3">
        <v>849</v>
      </c>
      <c r="C99" s="13" t="s">
        <v>52</v>
      </c>
      <c r="D99" s="14">
        <v>270.10000000000002</v>
      </c>
      <c r="E99" s="14">
        <v>50.4</v>
      </c>
      <c r="F99" s="14">
        <v>72.400000000000006</v>
      </c>
      <c r="G99" s="14">
        <v>80.2</v>
      </c>
      <c r="H99" s="11">
        <f t="shared" si="1"/>
        <v>203</v>
      </c>
    </row>
    <row r="100" spans="1:8" x14ac:dyDescent="0.35">
      <c r="A100" s="12">
        <v>2023</v>
      </c>
      <c r="B100" s="3">
        <v>851</v>
      </c>
      <c r="C100" s="13" t="s">
        <v>105</v>
      </c>
      <c r="D100" s="14">
        <v>1541.3</v>
      </c>
      <c r="E100" s="14">
        <v>332.2</v>
      </c>
      <c r="F100" s="14">
        <v>331.3</v>
      </c>
      <c r="G100" s="14">
        <v>446</v>
      </c>
      <c r="H100" s="11">
        <f t="shared" si="1"/>
        <v>1109.5</v>
      </c>
    </row>
    <row r="101" spans="1:8" x14ac:dyDescent="0.35">
      <c r="A101" s="12">
        <v>2023</v>
      </c>
      <c r="B101" s="3">
        <v>860</v>
      </c>
      <c r="C101" s="13" t="s">
        <v>43</v>
      </c>
      <c r="D101" s="14">
        <v>480</v>
      </c>
      <c r="E101" s="14">
        <v>105.2</v>
      </c>
      <c r="F101" s="14">
        <v>119.8</v>
      </c>
      <c r="G101" s="14">
        <v>145.4</v>
      </c>
      <c r="H101" s="11">
        <f t="shared" si="1"/>
        <v>370.4</v>
      </c>
    </row>
    <row r="103" spans="1:8" x14ac:dyDescent="0.35">
      <c r="A103" s="4">
        <v>2023</v>
      </c>
      <c r="C103" s="13" t="s">
        <v>125</v>
      </c>
      <c r="D103" s="18">
        <v>38645.9</v>
      </c>
      <c r="E103" s="18">
        <v>7830.5</v>
      </c>
      <c r="F103" s="18">
        <v>9141.7000000000007</v>
      </c>
      <c r="G103" s="18">
        <v>11024.1</v>
      </c>
      <c r="H103" s="11">
        <f t="shared" ref="H103" si="2">SUM(E103:G103)</f>
        <v>27996.300000000003</v>
      </c>
    </row>
    <row r="106" spans="1:8" x14ac:dyDescent="0.35">
      <c r="A106" s="11" t="s">
        <v>146</v>
      </c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10</vt:i4>
      </vt:variant>
      <vt:variant>
        <vt:lpstr>Diagrammer</vt:lpstr>
      </vt:variant>
      <vt:variant>
        <vt:i4>4</vt:i4>
      </vt:variant>
    </vt:vector>
  </HeadingPairs>
  <TitlesOfParts>
    <vt:vector size="14" baseType="lpstr">
      <vt:lpstr>Hjemmehjælpsmodtagere</vt:lpstr>
      <vt:lpstr>Hjemmehjælpstimer</vt:lpstr>
      <vt:lpstr>Plejehjem</vt:lpstr>
      <vt:lpstr>Ældreudgifter</vt:lpstr>
      <vt:lpstr>Dataark 1</vt:lpstr>
      <vt:lpstr>Dataark 2</vt:lpstr>
      <vt:lpstr>Dataark 3</vt:lpstr>
      <vt:lpstr>Dataark 4</vt:lpstr>
      <vt:lpstr>Dataark 5</vt:lpstr>
      <vt:lpstr>Dataark 6</vt:lpstr>
      <vt:lpstr>Diagram1</vt:lpstr>
      <vt:lpstr>Diagram2</vt:lpstr>
      <vt:lpstr>Diagram 3</vt:lpstr>
      <vt:lpstr>Diagram4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Høysholdt</dc:creator>
  <cp:lastModifiedBy>Marie Høysholdt</cp:lastModifiedBy>
  <dcterms:created xsi:type="dcterms:W3CDTF">2024-09-27T08:36:14Z</dcterms:created>
  <dcterms:modified xsi:type="dcterms:W3CDTF">2024-09-27T14:00:13Z</dcterms:modified>
</cp:coreProperties>
</file>